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STECCLA\H_pHL\H8_Amelioration_habitat\H8_6_France_Renov\SPRH\Pacte_territorial\0_Outils\GT_clauses_types\Documents_finalisés\"/>
    </mc:Choice>
  </mc:AlternateContent>
  <xr:revisionPtr revIDLastSave="0" documentId="13_ncr:1_{D4D9684F-488F-4330-94E8-089E50C41FEB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guide_utilisation" sheetId="3" r:id="rId1"/>
    <sheet name="volet facultatif_objectifs" sheetId="2" r:id="rId2"/>
    <sheet name="volet facultatif_enveloppes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AA8" i="1"/>
  <c r="W8" i="1"/>
  <c r="S8" i="1"/>
  <c r="O8" i="1"/>
  <c r="K8" i="1"/>
  <c r="G8" i="1"/>
  <c r="AA7" i="1"/>
  <c r="W7" i="1"/>
  <c r="S7" i="1"/>
  <c r="O7" i="1"/>
  <c r="K7" i="1"/>
  <c r="G7" i="1"/>
  <c r="AA6" i="1"/>
  <c r="W6" i="1"/>
  <c r="S6" i="1"/>
  <c r="O6" i="1"/>
  <c r="K6" i="1"/>
  <c r="G6" i="1"/>
  <c r="AA5" i="1"/>
  <c r="W5" i="1"/>
  <c r="S5" i="1"/>
  <c r="O5" i="1"/>
  <c r="K5" i="1"/>
  <c r="G5" i="1"/>
  <c r="AA3" i="1"/>
  <c r="W3" i="1"/>
  <c r="S3" i="1"/>
  <c r="O3" i="1"/>
  <c r="K3" i="1"/>
  <c r="G3" i="1"/>
  <c r="AA20" i="1"/>
  <c r="W20" i="1"/>
  <c r="S20" i="1"/>
  <c r="S19" i="1"/>
  <c r="O20" i="1"/>
  <c r="K20" i="1"/>
  <c r="G20" i="1"/>
  <c r="G19" i="1"/>
  <c r="O12" i="1"/>
  <c r="AA27" i="1"/>
  <c r="AA26" i="1"/>
  <c r="W27" i="1"/>
  <c r="W26" i="1"/>
  <c r="S27" i="1"/>
  <c r="S26" i="1"/>
  <c r="O27" i="1"/>
  <c r="O26" i="1"/>
  <c r="K27" i="1"/>
  <c r="K26" i="1"/>
  <c r="AA30" i="1" l="1"/>
  <c r="AA29" i="1"/>
  <c r="AA28" i="1"/>
  <c r="AA25" i="1"/>
  <c r="AA24" i="1"/>
  <c r="AA23" i="1"/>
  <c r="AA22" i="1"/>
  <c r="AA21" i="1"/>
  <c r="AA19" i="1"/>
  <c r="AA18" i="1"/>
  <c r="AA17" i="1"/>
  <c r="AA16" i="1"/>
  <c r="AA15" i="1"/>
  <c r="AA14" i="1"/>
  <c r="AA13" i="1"/>
  <c r="AA12" i="1"/>
  <c r="AA11" i="1"/>
  <c r="AA10" i="1"/>
  <c r="AA9" i="1"/>
  <c r="AA4" i="1"/>
  <c r="W30" i="1"/>
  <c r="W29" i="1"/>
  <c r="W28" i="1"/>
  <c r="W25" i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4" i="1"/>
  <c r="S30" i="1"/>
  <c r="S29" i="1"/>
  <c r="S28" i="1"/>
  <c r="S25" i="1"/>
  <c r="S24" i="1"/>
  <c r="S23" i="1"/>
  <c r="S22" i="1"/>
  <c r="S21" i="1"/>
  <c r="S18" i="1"/>
  <c r="S17" i="1"/>
  <c r="S16" i="1"/>
  <c r="S15" i="1"/>
  <c r="S14" i="1"/>
  <c r="S13" i="1"/>
  <c r="S12" i="1"/>
  <c r="S11" i="1"/>
  <c r="S10" i="1"/>
  <c r="S9" i="1"/>
  <c r="S4" i="1"/>
  <c r="O30" i="1"/>
  <c r="O29" i="1"/>
  <c r="O28" i="1"/>
  <c r="O25" i="1"/>
  <c r="O24" i="1"/>
  <c r="O23" i="1"/>
  <c r="O22" i="1"/>
  <c r="O21" i="1"/>
  <c r="O19" i="1"/>
  <c r="O18" i="1"/>
  <c r="O17" i="1"/>
  <c r="O16" i="1"/>
  <c r="O15" i="1"/>
  <c r="O14" i="1"/>
  <c r="O13" i="1"/>
  <c r="O11" i="1"/>
  <c r="O10" i="1"/>
  <c r="O9" i="1"/>
  <c r="O4" i="1"/>
  <c r="K30" i="1"/>
  <c r="K29" i="1"/>
  <c r="K28" i="1"/>
  <c r="K25" i="1"/>
  <c r="K24" i="1"/>
  <c r="K23" i="1"/>
  <c r="K22" i="1"/>
  <c r="K21" i="1"/>
  <c r="K19" i="1"/>
  <c r="K18" i="1"/>
  <c r="K17" i="1"/>
  <c r="K16" i="1"/>
  <c r="K15" i="1"/>
  <c r="K14" i="1"/>
  <c r="K10" i="1"/>
  <c r="K13" i="1"/>
  <c r="K12" i="1"/>
  <c r="K11" i="1"/>
  <c r="K9" i="1"/>
  <c r="K4" i="1"/>
  <c r="G24" i="1"/>
  <c r="AD32" i="1"/>
  <c r="AC32" i="1"/>
  <c r="AB32" i="1"/>
  <c r="AD31" i="1"/>
  <c r="AD33" i="1" s="1"/>
  <c r="AC31" i="1"/>
  <c r="AB31" i="1"/>
  <c r="G21" i="1"/>
  <c r="L31" i="1"/>
  <c r="M31" i="1"/>
  <c r="N31" i="1"/>
  <c r="P31" i="1"/>
  <c r="Q31" i="1"/>
  <c r="R31" i="1"/>
  <c r="T31" i="1"/>
  <c r="U31" i="1"/>
  <c r="V31" i="1"/>
  <c r="X31" i="1"/>
  <c r="Y31" i="1"/>
  <c r="Z31" i="1"/>
  <c r="L32" i="1"/>
  <c r="M32" i="1"/>
  <c r="M33" i="1" s="1"/>
  <c r="N32" i="1"/>
  <c r="P32" i="1"/>
  <c r="Q32" i="1"/>
  <c r="R32" i="1"/>
  <c r="T32" i="1"/>
  <c r="U32" i="1"/>
  <c r="U33" i="1" s="1"/>
  <c r="V32" i="1"/>
  <c r="X32" i="1"/>
  <c r="Y32" i="1"/>
  <c r="Z32" i="1"/>
  <c r="P33" i="1"/>
  <c r="R33" i="1"/>
  <c r="H31" i="1"/>
  <c r="I31" i="1"/>
  <c r="J31" i="1"/>
  <c r="J33" i="1" s="1"/>
  <c r="H32" i="1"/>
  <c r="I32" i="1"/>
  <c r="J32" i="1"/>
  <c r="G30" i="1"/>
  <c r="G29" i="1"/>
  <c r="G28" i="1"/>
  <c r="G25" i="1"/>
  <c r="G23" i="1"/>
  <c r="G22" i="1"/>
  <c r="G18" i="1"/>
  <c r="G17" i="1"/>
  <c r="G16" i="1"/>
  <c r="G15" i="1"/>
  <c r="G14" i="1"/>
  <c r="G13" i="1"/>
  <c r="G12" i="1"/>
  <c r="G11" i="1"/>
  <c r="G10" i="1"/>
  <c r="G9" i="1"/>
  <c r="AB33" i="1" l="1"/>
  <c r="Z33" i="1"/>
  <c r="AC33" i="1"/>
  <c r="G32" i="1"/>
  <c r="S31" i="1"/>
  <c r="W32" i="1"/>
  <c r="S32" i="1"/>
  <c r="O32" i="1"/>
  <c r="K32" i="1"/>
  <c r="K31" i="1"/>
  <c r="AA32" i="1"/>
  <c r="AA31" i="1"/>
  <c r="W31" i="1"/>
  <c r="O31" i="1"/>
  <c r="V33" i="1"/>
  <c r="N33" i="1"/>
  <c r="T33" i="1"/>
  <c r="L33" i="1"/>
  <c r="H33" i="1"/>
  <c r="Y33" i="1"/>
  <c r="X33" i="1"/>
  <c r="Q33" i="1"/>
  <c r="I33" i="1"/>
  <c r="S33" i="1" l="1"/>
  <c r="AA33" i="1"/>
  <c r="W33" i="1"/>
  <c r="O33" i="1"/>
  <c r="K33" i="1"/>
  <c r="G4" i="1"/>
  <c r="G31" i="1" l="1"/>
  <c r="G33" i="1" s="1"/>
</calcChain>
</file>

<file path=xl/sharedStrings.xml><?xml version="1.0" encoding="utf-8"?>
<sst xmlns="http://schemas.openxmlformats.org/spreadsheetml/2006/main" count="147" uniqueCount="71">
  <si>
    <t>Anah</t>
  </si>
  <si>
    <t>20xx</t>
  </si>
  <si>
    <t>Aide aux travaux</t>
  </si>
  <si>
    <t>Ma Prime Rénov’ – Parcours accompagné (PO)
(rénovation énergétique)</t>
  </si>
  <si>
    <t>Ma Prime Adapt’ (PO)
(accessibilité, perte d’autonomie)</t>
  </si>
  <si>
    <t>Ma Prime Logement Décent (PO)
(habitat indigne et dégradé)</t>
  </si>
  <si>
    <t>Propriétaires bailleurs
(tout dossier confondu)</t>
  </si>
  <si>
    <t>Ma Prime Rénov’ Copropriété (copropriétés autres)</t>
  </si>
  <si>
    <t>Ma Prime Rénov’ Copropriété (copropriété fragiles)</t>
  </si>
  <si>
    <t>Aide à l'ingénierie
(prime à l'accompagnement)</t>
  </si>
  <si>
    <t>Financeur x</t>
  </si>
  <si>
    <t>Dont rénovation énergétique – ménages très modestes</t>
  </si>
  <si>
    <t>Dont rénovation énergétique – ménages modestes</t>
  </si>
  <si>
    <t>Dont rénovation énergétique – ménages intermédiaires</t>
  </si>
  <si>
    <t>Dont rénovation énergétique – ménages supérieurs</t>
  </si>
  <si>
    <t>Propriétaires occupants (PO)</t>
  </si>
  <si>
    <t>Propriétaires bailleurs (PB)</t>
  </si>
  <si>
    <t>Dont lutte contre l’habitat indigne ou très dégradé</t>
  </si>
  <si>
    <t>Dont accessibilité ou adaptation du logement à la perte d’autonomie ou au handicap</t>
  </si>
  <si>
    <t>Dont rénovation d’un logement moyennement dégradé</t>
  </si>
  <si>
    <t>Dont transformation d’usage</t>
  </si>
  <si>
    <t>Dont copropriétés de 6 logements ou moins</t>
  </si>
  <si>
    <t>Dont copropriétés de 7 à 20 logements inclus</t>
  </si>
  <si>
    <t>Dont copropriétés de plus de 20 logements</t>
  </si>
  <si>
    <r>
      <t xml:space="preserve">Syndicats des copropriétaires (SDC)
</t>
    </r>
    <r>
      <rPr>
        <i/>
        <sz val="12"/>
        <rFont val="Marianne"/>
        <family val="3"/>
      </rPr>
      <t>MPR Copropriétés (copropriétés fragiles et autres copopriétés)</t>
    </r>
  </si>
  <si>
    <t>500€ / logement</t>
  </si>
  <si>
    <t>300€ / logement</t>
  </si>
  <si>
    <t>5 800€ / logement</t>
  </si>
  <si>
    <t>2 000€ / logement</t>
  </si>
  <si>
    <t>1 600€ / logement</t>
  </si>
  <si>
    <t>800 € / logement</t>
  </si>
  <si>
    <t>400 € / logement</t>
  </si>
  <si>
    <t>4 000€ / logement</t>
  </si>
  <si>
    <t>6 00€ / logement</t>
  </si>
  <si>
    <t>300 € / logement</t>
  </si>
  <si>
    <t>Total aides au travaux</t>
  </si>
  <si>
    <t>Total aides à l'ingénierie</t>
  </si>
  <si>
    <t>Total des aides</t>
  </si>
  <si>
    <t>156 € / logement</t>
  </si>
  <si>
    <t>3000€ / copropriété</t>
  </si>
  <si>
    <t>Nombre de logements
Propriétaires occupants (PO)</t>
  </si>
  <si>
    <t>Nombre de logements
Propriétaires bailleurs (PB)</t>
  </si>
  <si>
    <t>Nombre de logement bénéficiant des aides à l'ingénierie
(prime à l'accompagnement)</t>
  </si>
  <si>
    <t>Dont rénovation énergétique avec une intervention sur l’habitat indigne ou dégradé</t>
  </si>
  <si>
    <t>Nombre de logements bénéficiant des aides aux travaux</t>
  </si>
  <si>
    <t>Propriétaires bailleurs (PB)
(tout dossier confondu)</t>
  </si>
  <si>
    <t>Dont développement du logement
social dans le parc privé
(conventionnement social en secteur de tension)</t>
  </si>
  <si>
    <t>Dont attribution d'un logement conventionné très social à un ménage prioritaire ou
dans le cadre d’un dispositif d’intermédiation locative</t>
  </si>
  <si>
    <t>330 € / logement</t>
  </si>
  <si>
    <t>660 € / logement</t>
  </si>
  <si>
    <t>Maître d'ouvrage</t>
  </si>
  <si>
    <t>Dont rénovation énergétique - avec obligation de conventionnement</t>
  </si>
  <si>
    <t>MAJ 13/03/2025</t>
  </si>
  <si>
    <t>42 000€ / logement</t>
  </si>
  <si>
    <t>24 601€ / logement</t>
  </si>
  <si>
    <t>7 257€ / logement</t>
  </si>
  <si>
    <t>11 270€ / logement</t>
  </si>
  <si>
    <t>52 570€ / logement</t>
  </si>
  <si>
    <r>
      <rPr>
        <b/>
        <i/>
        <sz val="10"/>
        <color rgb="FFFF0000"/>
        <rFont val="Marianne"/>
      </rPr>
      <t>MAJ 13/03/2025</t>
    </r>
    <r>
      <rPr>
        <i/>
        <sz val="10"/>
        <rFont val="Marianne"/>
        <family val="3"/>
      </rPr>
      <t xml:space="preserve">
</t>
    </r>
  </si>
  <si>
    <t>Il vise à faciliter l'élaboration de la maquette financière du volet 3 "accompagnement" des pactes territoriaux.</t>
  </si>
  <si>
    <t>Ces montants (travaux et ingénierie) sont susceptibles d'évolution selon les futures délibération du CA de l'Anah.</t>
  </si>
  <si>
    <t>Guide d'utilisation de l'outil de calcul</t>
  </si>
  <si>
    <t>Le paramétrage des formules de calcul automatique n'a été effectué que pour les financements de l'Anah à ce stade. Le paramétrage des aides allouées par le Maître d'ouvrage ou éventuellement par les autres financeurs reste à faire.</t>
  </si>
  <si>
    <r>
      <t xml:space="preserve">Cette fiche de calcul est un </t>
    </r>
    <r>
      <rPr>
        <b/>
        <sz val="11"/>
        <color theme="1"/>
        <rFont val="Calibri"/>
        <family val="2"/>
        <scheme val="minor"/>
      </rPr>
      <t>outil pédagogique</t>
    </r>
    <r>
      <rPr>
        <sz val="11"/>
        <color theme="1"/>
        <rFont val="Calibri"/>
        <family val="2"/>
        <scheme val="minor"/>
      </rPr>
      <t xml:space="preserve"> élaboré par la DREAL Grand Est en lien avec les territoires de gestion du périmètre régional. </t>
    </r>
  </si>
  <si>
    <r>
      <t xml:space="preserve">Pour les </t>
    </r>
    <r>
      <rPr>
        <b/>
        <sz val="11"/>
        <color theme="1"/>
        <rFont val="Calibri"/>
        <family val="2"/>
        <scheme val="minor"/>
      </rPr>
      <t>aides aux travaux</t>
    </r>
    <r>
      <rPr>
        <sz val="11"/>
        <color theme="1"/>
        <rFont val="Calibri"/>
        <family val="2"/>
        <scheme val="minor"/>
      </rPr>
      <t xml:space="preserve">, l'outil  tient compte des coûts moyens 2025 (attention : pour les PB et MPR Copropriété, il s'agit d'un coût </t>
    </r>
    <r>
      <rPr>
        <b/>
        <u/>
        <sz val="11"/>
        <color theme="1"/>
        <rFont val="Calibri"/>
        <family val="2"/>
        <scheme val="minor"/>
      </rPr>
      <t>moyen régional</t>
    </r>
    <r>
      <rPr>
        <sz val="11"/>
        <color theme="1"/>
        <rFont val="Calibri"/>
        <family val="2"/>
        <scheme val="minor"/>
      </rPr>
      <t>).</t>
    </r>
  </si>
  <si>
    <r>
      <t xml:space="preserve">L'outil est composé de </t>
    </r>
    <r>
      <rPr>
        <b/>
        <sz val="11"/>
        <color theme="1"/>
        <rFont val="Calibri"/>
        <family val="2"/>
        <scheme val="minor"/>
      </rPr>
      <t>deux onglets</t>
    </r>
    <r>
      <rPr>
        <sz val="11"/>
        <color theme="1"/>
        <rFont val="Calibri"/>
        <family val="2"/>
        <scheme val="minor"/>
      </rPr>
      <t xml:space="preserve"> (objectifs et enveloppes).</t>
    </r>
  </si>
  <si>
    <t>Pour l'utiliser, il convient de renseigner les objectifs contractualisés sur le premier onglet ("volet_facultatif_objectifs"). Les enveloppes financières seront automatiquement calculées à l'onglet suivant ("volet_facultatif_enveloppes").</t>
  </si>
  <si>
    <r>
      <t>Pour les</t>
    </r>
    <r>
      <rPr>
        <b/>
        <sz val="11"/>
        <color theme="1"/>
        <rFont val="Calibri"/>
        <family val="2"/>
        <scheme val="minor"/>
      </rPr>
      <t xml:space="preserve"> aides à l'ingénierie</t>
    </r>
    <r>
      <rPr>
        <sz val="11"/>
        <color theme="1"/>
        <rFont val="Calibri"/>
        <family val="2"/>
        <scheme val="minor"/>
      </rPr>
      <t>, l'outil tient compte des montants de prime à l'accompagnement déterminés par la délibération 2024-34 du CA de l'Anah du 09/10/2024.</t>
    </r>
  </si>
  <si>
    <r>
      <t xml:space="preserve">Rappel des montants de référence de l'Anah applicables en 2025 </t>
    </r>
    <r>
      <rPr>
        <b/>
        <i/>
        <sz val="11"/>
        <color rgb="FFFF0000"/>
        <rFont val="Marianne"/>
        <family val="3"/>
      </rPr>
      <t>*</t>
    </r>
  </si>
  <si>
    <t>Rappel des montants de référence du MO applicables en 2025</t>
  </si>
  <si>
    <t>Rappel des montants de référence du financeur X applicables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</si>
</sst>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i/>
      <sz val="11"/>
      <color theme="1"/>
      <name val="Marianne"/>
      <family val="3"/>
    </font>
    <font>
      <b/>
      <i/>
      <sz val="11"/>
      <color rgb="FFFF0000"/>
      <name val="Marianne"/>
      <family val="3"/>
    </font>
    <font>
      <b/>
      <sz val="12"/>
      <color theme="9" tint="-0.249977111117893"/>
      <name val="Marianne"/>
      <family val="3"/>
    </font>
    <font>
      <b/>
      <sz val="12"/>
      <color theme="5"/>
      <name val="Marianne"/>
      <family val="3"/>
    </font>
    <font>
      <b/>
      <sz val="12"/>
      <name val="Marianne"/>
      <family val="3"/>
    </font>
    <font>
      <i/>
      <sz val="12"/>
      <name val="Marianne"/>
      <family val="3"/>
    </font>
    <font>
      <b/>
      <sz val="11"/>
      <color rgb="FFFF0000"/>
      <name val="Marianne"/>
      <family val="3"/>
    </font>
    <font>
      <i/>
      <sz val="10"/>
      <color rgb="FFFF0000"/>
      <name val="Marianne"/>
      <family val="3"/>
    </font>
    <font>
      <i/>
      <sz val="10"/>
      <name val="Marianne"/>
      <family val="3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Marianne"/>
    </font>
    <font>
      <i/>
      <sz val="10"/>
      <color rgb="FFFF0000"/>
      <name val="Marianne"/>
    </font>
    <font>
      <i/>
      <sz val="11"/>
      <name val="Marianne"/>
      <family val="3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6" borderId="3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164" fontId="2" fillId="6" borderId="13" xfId="0" applyNumberFormat="1" applyFont="1" applyFill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30" xfId="0" applyNumberFormat="1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vertical="center" wrapText="1"/>
    </xf>
    <xf numFmtId="164" fontId="2" fillId="6" borderId="38" xfId="0" applyNumberFormat="1" applyFont="1" applyFill="1" applyBorder="1" applyAlignment="1">
      <alignment horizontal="center" vertical="center" wrapText="1"/>
    </xf>
    <xf numFmtId="164" fontId="2" fillId="6" borderId="36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164" fontId="2" fillId="6" borderId="11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6" borderId="6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12" xfId="0" applyNumberFormat="1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 wrapText="1"/>
    </xf>
    <xf numFmtId="3" fontId="2" fillId="6" borderId="18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3" fillId="0" borderId="21" xfId="0" applyNumberFormat="1" applyFont="1" applyBorder="1" applyAlignment="1">
      <alignment vertical="center" wrapText="1"/>
    </xf>
    <xf numFmtId="0" fontId="3" fillId="4" borderId="40" xfId="0" applyFont="1" applyFill="1" applyBorder="1" applyAlignment="1">
      <alignment horizontal="center" vertical="center" wrapText="1"/>
    </xf>
    <xf numFmtId="3" fontId="2" fillId="6" borderId="24" xfId="0" applyNumberFormat="1" applyFont="1" applyFill="1" applyBorder="1" applyAlignment="1">
      <alignment horizontal="center" vertical="center" wrapText="1"/>
    </xf>
    <xf numFmtId="3" fontId="2" fillId="6" borderId="26" xfId="0" applyNumberFormat="1" applyFont="1" applyFill="1" applyBorder="1" applyAlignment="1">
      <alignment horizontal="center" vertic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6" borderId="41" xfId="0" applyNumberFormat="1" applyFont="1" applyFill="1" applyBorder="1" applyAlignment="1">
      <alignment horizontal="center" vertical="center" wrapText="1"/>
    </xf>
    <xf numFmtId="3" fontId="2" fillId="6" borderId="42" xfId="0" applyNumberFormat="1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3" fontId="2" fillId="3" borderId="26" xfId="0" applyNumberFormat="1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vertical="center" wrapText="1"/>
    </xf>
    <xf numFmtId="3" fontId="2" fillId="6" borderId="44" xfId="0" applyNumberFormat="1" applyFont="1" applyFill="1" applyBorder="1" applyAlignment="1">
      <alignment horizontal="center" vertical="center" wrapText="1"/>
    </xf>
    <xf numFmtId="3" fontId="2" fillId="6" borderId="45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2" fillId="6" borderId="10" xfId="0" applyNumberFormat="1" applyFont="1" applyFill="1" applyBorder="1" applyAlignment="1">
      <alignment horizontal="center" vertical="center" wrapText="1"/>
    </xf>
    <xf numFmtId="164" fontId="2" fillId="6" borderId="46" xfId="0" applyNumberFormat="1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vertical="center" wrapText="1"/>
    </xf>
    <xf numFmtId="0" fontId="1" fillId="6" borderId="48" xfId="0" applyFont="1" applyFill="1" applyBorder="1" applyAlignment="1">
      <alignment vertical="center" wrapText="1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7" fillId="2" borderId="19" xfId="0" applyNumberFormat="1" applyFont="1" applyFill="1" applyBorder="1" applyAlignment="1">
      <alignment horizontal="center" vertical="center" wrapText="1"/>
    </xf>
    <xf numFmtId="164" fontId="17" fillId="2" borderId="20" xfId="0" applyNumberFormat="1" applyFont="1" applyFill="1" applyBorder="1" applyAlignment="1">
      <alignment horizontal="center" vertical="center" wrapText="1"/>
    </xf>
    <xf numFmtId="164" fontId="17" fillId="2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19" fillId="0" borderId="0" xfId="0" applyFont="1"/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17D8-C6A8-4863-90DD-E8A60E1BE698}">
  <dimension ref="A1:A12"/>
  <sheetViews>
    <sheetView showGridLines="0" workbookViewId="0">
      <selection activeCell="I21" sqref="I21"/>
    </sheetView>
  </sheetViews>
  <sheetFormatPr baseColWidth="10" defaultRowHeight="15" x14ac:dyDescent="0.25"/>
  <sheetData>
    <row r="1" spans="1:1" x14ac:dyDescent="0.25">
      <c r="A1" s="100" t="s">
        <v>61</v>
      </c>
    </row>
    <row r="3" spans="1:1" x14ac:dyDescent="0.25">
      <c r="A3" t="s">
        <v>63</v>
      </c>
    </row>
    <row r="4" spans="1:1" x14ac:dyDescent="0.25">
      <c r="A4" t="s">
        <v>59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62</v>
      </c>
    </row>
    <row r="10" spans="1:1" x14ac:dyDescent="0.25">
      <c r="A10" t="s">
        <v>64</v>
      </c>
    </row>
    <row r="11" spans="1:1" x14ac:dyDescent="0.25">
      <c r="A11" t="s">
        <v>67</v>
      </c>
    </row>
    <row r="12" spans="1:1" x14ac:dyDescent="0.25">
      <c r="A12" s="99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8E80-A887-486A-93D5-2215A79EE5D7}">
  <dimension ref="A1:I31"/>
  <sheetViews>
    <sheetView zoomScale="90" zoomScaleNormal="90" workbookViewId="0">
      <selection activeCell="L10" sqref="L10"/>
    </sheetView>
  </sheetViews>
  <sheetFormatPr baseColWidth="10" defaultColWidth="9.140625" defaultRowHeight="18" x14ac:dyDescent="0.25"/>
  <cols>
    <col min="1" max="2" width="26.140625" style="19" customWidth="1"/>
    <col min="3" max="3" width="36.140625" style="25" customWidth="1"/>
    <col min="4" max="4" width="12" style="25" customWidth="1"/>
    <col min="5" max="9" width="12" style="19" customWidth="1"/>
    <col min="10" max="16384" width="9.140625" style="19"/>
  </cols>
  <sheetData>
    <row r="1" spans="1:9" ht="18.75" thickBot="1" x14ac:dyDescent="0.3">
      <c r="A1" s="108" t="s">
        <v>58</v>
      </c>
      <c r="B1" s="109"/>
      <c r="C1" s="110"/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66" t="s">
        <v>1</v>
      </c>
    </row>
    <row r="2" spans="1:9" x14ac:dyDescent="0.25">
      <c r="A2" s="111" t="s">
        <v>44</v>
      </c>
      <c r="B2" s="114" t="s">
        <v>3</v>
      </c>
      <c r="C2" s="115"/>
      <c r="D2" s="49"/>
      <c r="E2" s="49"/>
      <c r="F2" s="49"/>
      <c r="G2" s="49"/>
      <c r="H2" s="49"/>
      <c r="I2" s="81"/>
    </row>
    <row r="3" spans="1:9" x14ac:dyDescent="0.25">
      <c r="A3" s="112"/>
      <c r="B3" s="116" t="s">
        <v>4</v>
      </c>
      <c r="C3" s="117"/>
      <c r="D3" s="50"/>
      <c r="E3" s="50"/>
      <c r="F3" s="50"/>
      <c r="G3" s="50"/>
      <c r="H3" s="50"/>
      <c r="I3" s="82"/>
    </row>
    <row r="4" spans="1:9" x14ac:dyDescent="0.25">
      <c r="A4" s="112"/>
      <c r="B4" s="116" t="s">
        <v>5</v>
      </c>
      <c r="C4" s="117"/>
      <c r="D4" s="50"/>
      <c r="E4" s="50"/>
      <c r="F4" s="50"/>
      <c r="G4" s="50"/>
      <c r="H4" s="50"/>
      <c r="I4" s="82"/>
    </row>
    <row r="5" spans="1:9" x14ac:dyDescent="0.25">
      <c r="A5" s="112"/>
      <c r="B5" s="116" t="s">
        <v>45</v>
      </c>
      <c r="C5" s="117"/>
      <c r="D5" s="50"/>
      <c r="E5" s="50"/>
      <c r="F5" s="50"/>
      <c r="G5" s="50"/>
      <c r="H5" s="50"/>
      <c r="I5" s="82"/>
    </row>
    <row r="6" spans="1:9" x14ac:dyDescent="0.25">
      <c r="A6" s="112"/>
      <c r="B6" s="116" t="s">
        <v>7</v>
      </c>
      <c r="C6" s="117"/>
      <c r="D6" s="50"/>
      <c r="E6" s="50"/>
      <c r="F6" s="50"/>
      <c r="G6" s="50"/>
      <c r="H6" s="50"/>
      <c r="I6" s="82"/>
    </row>
    <row r="7" spans="1:9" ht="18.75" thickBot="1" x14ac:dyDescent="0.3">
      <c r="A7" s="113"/>
      <c r="B7" s="118" t="s">
        <v>8</v>
      </c>
      <c r="C7" s="119"/>
      <c r="D7" s="51"/>
      <c r="E7" s="51"/>
      <c r="F7" s="51"/>
      <c r="G7" s="51"/>
      <c r="H7" s="51"/>
      <c r="I7" s="83"/>
    </row>
    <row r="8" spans="1:9" ht="36" x14ac:dyDescent="0.25">
      <c r="A8" s="101" t="s">
        <v>42</v>
      </c>
      <c r="B8" s="105" t="s">
        <v>40</v>
      </c>
      <c r="C8" s="20" t="s">
        <v>11</v>
      </c>
      <c r="D8" s="52"/>
      <c r="E8" s="52"/>
      <c r="F8" s="52"/>
      <c r="G8" s="52"/>
      <c r="H8" s="52"/>
      <c r="I8" s="76"/>
    </row>
    <row r="9" spans="1:9" ht="36" x14ac:dyDescent="0.25">
      <c r="A9" s="102"/>
      <c r="B9" s="106"/>
      <c r="C9" s="21" t="s">
        <v>12</v>
      </c>
      <c r="D9" s="53"/>
      <c r="E9" s="53"/>
      <c r="F9" s="53"/>
      <c r="G9" s="53"/>
      <c r="H9" s="53"/>
      <c r="I9" s="77"/>
    </row>
    <row r="10" spans="1:9" ht="36" x14ac:dyDescent="0.25">
      <c r="A10" s="102"/>
      <c r="B10" s="106"/>
      <c r="C10" s="21" t="s">
        <v>13</v>
      </c>
      <c r="D10" s="53"/>
      <c r="E10" s="53"/>
      <c r="F10" s="53"/>
      <c r="G10" s="53"/>
      <c r="H10" s="53"/>
      <c r="I10" s="77"/>
    </row>
    <row r="11" spans="1:9" ht="36" x14ac:dyDescent="0.25">
      <c r="A11" s="102"/>
      <c r="B11" s="106"/>
      <c r="C11" s="21" t="s">
        <v>14</v>
      </c>
      <c r="D11" s="53"/>
      <c r="E11" s="53"/>
      <c r="F11" s="53"/>
      <c r="G11" s="53"/>
      <c r="H11" s="53"/>
      <c r="I11" s="77"/>
    </row>
    <row r="12" spans="1:9" ht="54" x14ac:dyDescent="0.25">
      <c r="A12" s="102"/>
      <c r="B12" s="106"/>
      <c r="C12" s="22" t="s">
        <v>43</v>
      </c>
      <c r="D12" s="53"/>
      <c r="E12" s="53"/>
      <c r="F12" s="53"/>
      <c r="G12" s="53"/>
      <c r="H12" s="53"/>
      <c r="I12" s="77"/>
    </row>
    <row r="13" spans="1:9" ht="36" x14ac:dyDescent="0.25">
      <c r="A13" s="102"/>
      <c r="B13" s="106"/>
      <c r="C13" s="22" t="s">
        <v>17</v>
      </c>
      <c r="D13" s="53"/>
      <c r="E13" s="53"/>
      <c r="F13" s="53"/>
      <c r="G13" s="53"/>
      <c r="H13" s="53"/>
      <c r="I13" s="77"/>
    </row>
    <row r="14" spans="1:9" ht="54.75" thickBot="1" x14ac:dyDescent="0.3">
      <c r="A14" s="102"/>
      <c r="B14" s="107"/>
      <c r="C14" s="23" t="s">
        <v>18</v>
      </c>
      <c r="D14" s="54"/>
      <c r="E14" s="54"/>
      <c r="F14" s="54"/>
      <c r="G14" s="54"/>
      <c r="H14" s="54"/>
      <c r="I14" s="78"/>
    </row>
    <row r="15" spans="1:9" ht="30" customHeight="1" x14ac:dyDescent="0.25">
      <c r="A15" s="102"/>
      <c r="B15" s="105" t="s">
        <v>41</v>
      </c>
      <c r="C15" s="20" t="s">
        <v>11</v>
      </c>
      <c r="D15" s="52"/>
      <c r="E15" s="52"/>
      <c r="F15" s="52"/>
      <c r="G15" s="52"/>
      <c r="H15" s="52"/>
      <c r="I15" s="76"/>
    </row>
    <row r="16" spans="1:9" ht="36" x14ac:dyDescent="0.25">
      <c r="A16" s="102"/>
      <c r="B16" s="106"/>
      <c r="C16" s="21" t="s">
        <v>12</v>
      </c>
      <c r="D16" s="53"/>
      <c r="E16" s="53"/>
      <c r="F16" s="53"/>
      <c r="G16" s="53"/>
      <c r="H16" s="53"/>
      <c r="I16" s="77"/>
    </row>
    <row r="17" spans="1:9" ht="36" x14ac:dyDescent="0.25">
      <c r="A17" s="102"/>
      <c r="B17" s="106"/>
      <c r="C17" s="21" t="s">
        <v>13</v>
      </c>
      <c r="D17" s="53"/>
      <c r="E17" s="53"/>
      <c r="F17" s="53"/>
      <c r="G17" s="53"/>
      <c r="H17" s="53"/>
      <c r="I17" s="77"/>
    </row>
    <row r="18" spans="1:9" ht="36" x14ac:dyDescent="0.25">
      <c r="A18" s="102"/>
      <c r="B18" s="106"/>
      <c r="C18" s="21" t="s">
        <v>14</v>
      </c>
      <c r="D18" s="53"/>
      <c r="E18" s="53"/>
      <c r="F18" s="53"/>
      <c r="G18" s="53"/>
      <c r="H18" s="53"/>
      <c r="I18" s="77"/>
    </row>
    <row r="19" spans="1:9" ht="54" x14ac:dyDescent="0.25">
      <c r="A19" s="102"/>
      <c r="B19" s="106"/>
      <c r="C19" s="21" t="s">
        <v>51</v>
      </c>
      <c r="D19" s="53"/>
      <c r="E19" s="53"/>
      <c r="F19" s="53"/>
      <c r="G19" s="53"/>
      <c r="H19" s="53"/>
      <c r="I19" s="77"/>
    </row>
    <row r="20" spans="1:9" ht="54" x14ac:dyDescent="0.25">
      <c r="A20" s="102"/>
      <c r="B20" s="106"/>
      <c r="C20" s="22" t="s">
        <v>43</v>
      </c>
      <c r="D20" s="53"/>
      <c r="E20" s="53"/>
      <c r="F20" s="53"/>
      <c r="G20" s="53"/>
      <c r="H20" s="53"/>
      <c r="I20" s="77"/>
    </row>
    <row r="21" spans="1:9" ht="36" x14ac:dyDescent="0.25">
      <c r="A21" s="102"/>
      <c r="B21" s="106"/>
      <c r="C21" s="22" t="s">
        <v>17</v>
      </c>
      <c r="D21" s="53"/>
      <c r="E21" s="53"/>
      <c r="F21" s="53"/>
      <c r="G21" s="53"/>
      <c r="H21" s="53"/>
      <c r="I21" s="77"/>
    </row>
    <row r="22" spans="1:9" ht="36" x14ac:dyDescent="0.25">
      <c r="A22" s="102"/>
      <c r="B22" s="106"/>
      <c r="C22" s="22" t="s">
        <v>19</v>
      </c>
      <c r="D22" s="53"/>
      <c r="E22" s="53"/>
      <c r="F22" s="53"/>
      <c r="G22" s="53"/>
      <c r="H22" s="53"/>
      <c r="I22" s="77"/>
    </row>
    <row r="23" spans="1:9" ht="54" x14ac:dyDescent="0.25">
      <c r="A23" s="102"/>
      <c r="B23" s="106"/>
      <c r="C23" s="43" t="s">
        <v>18</v>
      </c>
      <c r="D23" s="55"/>
      <c r="E23" s="55"/>
      <c r="F23" s="55"/>
      <c r="G23" s="55"/>
      <c r="H23" s="55"/>
      <c r="I23" s="79"/>
    </row>
    <row r="24" spans="1:9" ht="28.5" customHeight="1" x14ac:dyDescent="0.25">
      <c r="A24" s="102"/>
      <c r="B24" s="106"/>
      <c r="C24" s="43" t="s">
        <v>20</v>
      </c>
      <c r="D24" s="55"/>
      <c r="E24" s="55"/>
      <c r="F24" s="55"/>
      <c r="G24" s="55"/>
      <c r="H24" s="55"/>
      <c r="I24" s="79"/>
    </row>
    <row r="25" spans="1:9" ht="90" x14ac:dyDescent="0.25">
      <c r="A25" s="103"/>
      <c r="B25" s="106"/>
      <c r="C25" s="22" t="s">
        <v>46</v>
      </c>
      <c r="D25" s="88"/>
      <c r="E25" s="87"/>
      <c r="F25" s="87"/>
      <c r="G25" s="87"/>
      <c r="H25" s="87"/>
      <c r="I25" s="89"/>
    </row>
    <row r="26" spans="1:9" ht="100.5" customHeight="1" thickBot="1" x14ac:dyDescent="0.3">
      <c r="A26" s="102"/>
      <c r="B26" s="107"/>
      <c r="C26" s="84" t="s">
        <v>47</v>
      </c>
      <c r="D26" s="85"/>
      <c r="E26" s="85"/>
      <c r="F26" s="85"/>
      <c r="G26" s="85"/>
      <c r="H26" s="85"/>
      <c r="I26" s="86"/>
    </row>
    <row r="27" spans="1:9" ht="46.5" customHeight="1" x14ac:dyDescent="0.25">
      <c r="A27" s="102"/>
      <c r="B27" s="105" t="s">
        <v>24</v>
      </c>
      <c r="C27" s="24" t="s">
        <v>21</v>
      </c>
      <c r="D27" s="52"/>
      <c r="E27" s="52"/>
      <c r="F27" s="52"/>
      <c r="G27" s="52"/>
      <c r="H27" s="52"/>
      <c r="I27" s="76"/>
    </row>
    <row r="28" spans="1:9" ht="46.5" customHeight="1" x14ac:dyDescent="0.25">
      <c r="A28" s="102"/>
      <c r="B28" s="106"/>
      <c r="C28" s="26" t="s">
        <v>22</v>
      </c>
      <c r="D28" s="56"/>
      <c r="E28" s="56"/>
      <c r="F28" s="56"/>
      <c r="G28" s="56"/>
      <c r="H28" s="56"/>
      <c r="I28" s="80"/>
    </row>
    <row r="29" spans="1:9" ht="46.5" customHeight="1" thickBot="1" x14ac:dyDescent="0.3">
      <c r="A29" s="104"/>
      <c r="B29" s="107"/>
      <c r="C29" s="23" t="s">
        <v>23</v>
      </c>
      <c r="D29" s="54"/>
      <c r="E29" s="54"/>
      <c r="F29" s="54"/>
      <c r="G29" s="54"/>
      <c r="H29" s="54"/>
      <c r="I29" s="78"/>
    </row>
    <row r="31" spans="1:9" x14ac:dyDescent="0.25">
      <c r="A31" s="27"/>
    </row>
  </sheetData>
  <mergeCells count="12">
    <mergeCell ref="A8:A29"/>
    <mergeCell ref="B8:B14"/>
    <mergeCell ref="B27:B29"/>
    <mergeCell ref="B15:B26"/>
    <mergeCell ref="A1:C1"/>
    <mergeCell ref="A2:A7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zoomScale="90" zoomScaleNormal="90" workbookViewId="0">
      <selection activeCell="G13" sqref="G13"/>
    </sheetView>
  </sheetViews>
  <sheetFormatPr baseColWidth="10" defaultColWidth="9.140625" defaultRowHeight="18" x14ac:dyDescent="0.25"/>
  <cols>
    <col min="1" max="2" width="26.140625" style="19" customWidth="1"/>
    <col min="3" max="3" width="36.140625" style="25" customWidth="1"/>
    <col min="4" max="6" width="23.42578125" style="34" customWidth="1"/>
    <col min="7" max="7" width="12" style="25" customWidth="1"/>
    <col min="8" max="8" width="15.28515625" style="25" customWidth="1"/>
    <col min="9" max="10" width="12" style="25" customWidth="1"/>
    <col min="11" max="11" width="12" style="19" customWidth="1"/>
    <col min="12" max="12" width="13.5703125" style="19" customWidth="1"/>
    <col min="13" max="15" width="12" style="19" customWidth="1"/>
    <col min="16" max="16" width="13" style="19" customWidth="1"/>
    <col min="17" max="19" width="12" style="19" customWidth="1"/>
    <col min="20" max="20" width="13.42578125" style="19" customWidth="1"/>
    <col min="21" max="23" width="12" style="19" customWidth="1"/>
    <col min="24" max="24" width="13.42578125" style="19" customWidth="1"/>
    <col min="25" max="27" width="12" style="19" customWidth="1"/>
    <col min="28" max="28" width="13.28515625" style="19" customWidth="1"/>
    <col min="29" max="30" width="12" style="19" customWidth="1"/>
    <col min="31" max="16384" width="9.140625" style="19"/>
  </cols>
  <sheetData>
    <row r="1" spans="1:30" ht="30" customHeight="1" thickBot="1" x14ac:dyDescent="0.3">
      <c r="A1" s="98" t="s">
        <v>52</v>
      </c>
      <c r="C1" s="2"/>
      <c r="D1" s="28"/>
      <c r="E1" s="28"/>
      <c r="F1" s="28"/>
      <c r="G1" s="120" t="s">
        <v>1</v>
      </c>
      <c r="H1" s="121"/>
      <c r="I1" s="121"/>
      <c r="J1" s="122"/>
      <c r="K1" s="120" t="s">
        <v>1</v>
      </c>
      <c r="L1" s="121"/>
      <c r="M1" s="121"/>
      <c r="N1" s="122"/>
      <c r="O1" s="120" t="s">
        <v>1</v>
      </c>
      <c r="P1" s="121"/>
      <c r="Q1" s="121"/>
      <c r="R1" s="122"/>
      <c r="S1" s="120" t="s">
        <v>1</v>
      </c>
      <c r="T1" s="121"/>
      <c r="U1" s="121"/>
      <c r="V1" s="122"/>
      <c r="W1" s="120" t="s">
        <v>1</v>
      </c>
      <c r="X1" s="121"/>
      <c r="Y1" s="121"/>
      <c r="Z1" s="122"/>
      <c r="AA1" s="120" t="s">
        <v>1</v>
      </c>
      <c r="AB1" s="121"/>
      <c r="AC1" s="121"/>
      <c r="AD1" s="122"/>
    </row>
    <row r="2" spans="1:30" ht="72.75" thickBot="1" x14ac:dyDescent="0.3">
      <c r="A2" s="123"/>
      <c r="B2" s="123"/>
      <c r="C2" s="124"/>
      <c r="D2" s="29" t="s">
        <v>68</v>
      </c>
      <c r="E2" s="29" t="s">
        <v>69</v>
      </c>
      <c r="F2" s="29" t="s">
        <v>70</v>
      </c>
      <c r="G2" s="12" t="s">
        <v>0</v>
      </c>
      <c r="H2" s="8" t="s">
        <v>50</v>
      </c>
      <c r="I2" s="9" t="s">
        <v>10</v>
      </c>
      <c r="J2" s="10" t="s">
        <v>10</v>
      </c>
      <c r="K2" s="12" t="s">
        <v>0</v>
      </c>
      <c r="L2" s="8" t="s">
        <v>50</v>
      </c>
      <c r="M2" s="9" t="s">
        <v>10</v>
      </c>
      <c r="N2" s="10" t="s">
        <v>10</v>
      </c>
      <c r="O2" s="75" t="s">
        <v>0</v>
      </c>
      <c r="P2" s="8" t="s">
        <v>50</v>
      </c>
      <c r="Q2" s="9" t="s">
        <v>10</v>
      </c>
      <c r="R2" s="10" t="s">
        <v>10</v>
      </c>
      <c r="S2" s="12" t="s">
        <v>0</v>
      </c>
      <c r="T2" s="8" t="s">
        <v>50</v>
      </c>
      <c r="U2" s="9" t="s">
        <v>10</v>
      </c>
      <c r="V2" s="10" t="s">
        <v>10</v>
      </c>
      <c r="W2" s="12" t="s">
        <v>0</v>
      </c>
      <c r="X2" s="8" t="s">
        <v>50</v>
      </c>
      <c r="Y2" s="9" t="s">
        <v>10</v>
      </c>
      <c r="Z2" s="10" t="s">
        <v>10</v>
      </c>
      <c r="AA2" s="12" t="s">
        <v>0</v>
      </c>
      <c r="AB2" s="8" t="s">
        <v>50</v>
      </c>
      <c r="AC2" s="9" t="s">
        <v>10</v>
      </c>
      <c r="AD2" s="10" t="s">
        <v>10</v>
      </c>
    </row>
    <row r="3" spans="1:30" x14ac:dyDescent="0.25">
      <c r="A3" s="125" t="s">
        <v>2</v>
      </c>
      <c r="B3" s="114" t="s">
        <v>3</v>
      </c>
      <c r="C3" s="115"/>
      <c r="D3" s="95" t="s">
        <v>53</v>
      </c>
      <c r="E3" s="16"/>
      <c r="F3" s="16"/>
      <c r="G3" s="13">
        <f>'volet facultatif_objectifs'!D2*42000</f>
        <v>0</v>
      </c>
      <c r="H3" s="3"/>
      <c r="I3" s="3"/>
      <c r="J3" s="4"/>
      <c r="K3" s="13">
        <f>'volet facultatif_objectifs'!E2*42000</f>
        <v>0</v>
      </c>
      <c r="L3" s="3"/>
      <c r="M3" s="3"/>
      <c r="N3" s="4"/>
      <c r="O3" s="13">
        <f>'volet facultatif_objectifs'!F2*42000</f>
        <v>0</v>
      </c>
      <c r="P3" s="3"/>
      <c r="Q3" s="3"/>
      <c r="R3" s="4"/>
      <c r="S3" s="13">
        <f>'volet facultatif_objectifs'!G2*42000</f>
        <v>0</v>
      </c>
      <c r="T3" s="3"/>
      <c r="U3" s="3"/>
      <c r="V3" s="4"/>
      <c r="W3" s="13">
        <f>'volet facultatif_objectifs'!H2*42000</f>
        <v>0</v>
      </c>
      <c r="X3" s="3"/>
      <c r="Y3" s="3"/>
      <c r="Z3" s="4"/>
      <c r="AA3" s="13">
        <f>'volet facultatif_objectifs'!I2*42000</f>
        <v>0</v>
      </c>
      <c r="AB3" s="3"/>
      <c r="AC3" s="3"/>
      <c r="AD3" s="4"/>
    </row>
    <row r="4" spans="1:30" x14ac:dyDescent="0.25">
      <c r="A4" s="126"/>
      <c r="B4" s="116" t="s">
        <v>4</v>
      </c>
      <c r="C4" s="117"/>
      <c r="D4" s="17" t="s">
        <v>27</v>
      </c>
      <c r="E4" s="17"/>
      <c r="F4" s="17"/>
      <c r="G4" s="14">
        <f>'volet facultatif_objectifs'!D3*5800</f>
        <v>0</v>
      </c>
      <c r="H4" s="1"/>
      <c r="I4" s="1"/>
      <c r="J4" s="5"/>
      <c r="K4" s="14">
        <f>'volet facultatif_objectifs'!E3*5800</f>
        <v>0</v>
      </c>
      <c r="L4" s="1"/>
      <c r="M4" s="1"/>
      <c r="N4" s="5"/>
      <c r="O4" s="14">
        <f>'volet facultatif_objectifs'!F3*5800</f>
        <v>0</v>
      </c>
      <c r="P4" s="1"/>
      <c r="Q4" s="1"/>
      <c r="R4" s="5"/>
      <c r="S4" s="14">
        <f>'volet facultatif_objectifs'!G3*5800</f>
        <v>0</v>
      </c>
      <c r="T4" s="1"/>
      <c r="U4" s="1"/>
      <c r="V4" s="5"/>
      <c r="W4" s="14">
        <f>'volet facultatif_objectifs'!H3*5800</f>
        <v>0</v>
      </c>
      <c r="X4" s="1"/>
      <c r="Y4" s="1"/>
      <c r="Z4" s="5"/>
      <c r="AA4" s="14">
        <f>'volet facultatif_objectifs'!I3*5800</f>
        <v>0</v>
      </c>
      <c r="AB4" s="1"/>
      <c r="AC4" s="1"/>
      <c r="AD4" s="5"/>
    </row>
    <row r="5" spans="1:30" x14ac:dyDescent="0.25">
      <c r="A5" s="126"/>
      <c r="B5" s="116" t="s">
        <v>5</v>
      </c>
      <c r="C5" s="117"/>
      <c r="D5" s="96" t="s">
        <v>57</v>
      </c>
      <c r="E5" s="17"/>
      <c r="F5" s="17"/>
      <c r="G5" s="14">
        <f>'volet facultatif_objectifs'!D4*52570</f>
        <v>0</v>
      </c>
      <c r="H5" s="1"/>
      <c r="I5" s="1"/>
      <c r="J5" s="5"/>
      <c r="K5" s="14">
        <f>'volet facultatif_objectifs'!E4*52570</f>
        <v>0</v>
      </c>
      <c r="L5" s="1"/>
      <c r="M5" s="1"/>
      <c r="N5" s="5"/>
      <c r="O5" s="14">
        <f>'volet facultatif_objectifs'!F4*52570</f>
        <v>0</v>
      </c>
      <c r="P5" s="1"/>
      <c r="Q5" s="1"/>
      <c r="R5" s="5"/>
      <c r="S5" s="14">
        <f>'volet facultatif_objectifs'!G4*52570</f>
        <v>0</v>
      </c>
      <c r="T5" s="1"/>
      <c r="U5" s="1"/>
      <c r="V5" s="5"/>
      <c r="W5" s="14">
        <f>'volet facultatif_objectifs'!H4*52570</f>
        <v>0</v>
      </c>
      <c r="X5" s="1"/>
      <c r="Y5" s="1"/>
      <c r="Z5" s="5"/>
      <c r="AA5" s="14">
        <f>'volet facultatif_objectifs'!I4*52570</f>
        <v>0</v>
      </c>
      <c r="AB5" s="1"/>
      <c r="AC5" s="1"/>
      <c r="AD5" s="5"/>
    </row>
    <row r="6" spans="1:30" x14ac:dyDescent="0.25">
      <c r="A6" s="126"/>
      <c r="B6" s="116" t="s">
        <v>6</v>
      </c>
      <c r="C6" s="117"/>
      <c r="D6" s="96" t="s">
        <v>54</v>
      </c>
      <c r="E6" s="17"/>
      <c r="F6" s="17"/>
      <c r="G6" s="14">
        <f>'volet facultatif_objectifs'!D5*24601</f>
        <v>0</v>
      </c>
      <c r="H6" s="1"/>
      <c r="I6" s="1"/>
      <c r="J6" s="5"/>
      <c r="K6" s="14">
        <f>'volet facultatif_objectifs'!E5*24601</f>
        <v>0</v>
      </c>
      <c r="L6" s="1"/>
      <c r="M6" s="1"/>
      <c r="N6" s="5"/>
      <c r="O6" s="14">
        <f>'volet facultatif_objectifs'!F5*24601</f>
        <v>0</v>
      </c>
      <c r="P6" s="1"/>
      <c r="Q6" s="1"/>
      <c r="R6" s="5"/>
      <c r="S6" s="14">
        <f>'volet facultatif_objectifs'!G5*24601</f>
        <v>0</v>
      </c>
      <c r="T6" s="1"/>
      <c r="U6" s="1"/>
      <c r="V6" s="5"/>
      <c r="W6" s="14">
        <f>'volet facultatif_objectifs'!H5*24601</f>
        <v>0</v>
      </c>
      <c r="X6" s="1"/>
      <c r="Y6" s="1"/>
      <c r="Z6" s="5"/>
      <c r="AA6" s="14">
        <f>'volet facultatif_objectifs'!I5*24601</f>
        <v>0</v>
      </c>
      <c r="AB6" s="1"/>
      <c r="AC6" s="1"/>
      <c r="AD6" s="5"/>
    </row>
    <row r="7" spans="1:30" x14ac:dyDescent="0.25">
      <c r="A7" s="126"/>
      <c r="B7" s="116" t="s">
        <v>7</v>
      </c>
      <c r="C7" s="117"/>
      <c r="D7" s="96" t="s">
        <v>55</v>
      </c>
      <c r="E7" s="17"/>
      <c r="F7" s="17"/>
      <c r="G7" s="14">
        <f>'volet facultatif_objectifs'!D6*7257</f>
        <v>0</v>
      </c>
      <c r="H7" s="1"/>
      <c r="I7" s="1"/>
      <c r="J7" s="5"/>
      <c r="K7" s="14">
        <f>'volet facultatif_objectifs'!E6*7257</f>
        <v>0</v>
      </c>
      <c r="L7" s="1"/>
      <c r="M7" s="1"/>
      <c r="N7" s="5"/>
      <c r="O7" s="14">
        <f>'volet facultatif_objectifs'!F6*7257</f>
        <v>0</v>
      </c>
      <c r="P7" s="1"/>
      <c r="Q7" s="1"/>
      <c r="R7" s="5"/>
      <c r="S7" s="14">
        <f>'volet facultatif_objectifs'!G6*7257</f>
        <v>0</v>
      </c>
      <c r="T7" s="1"/>
      <c r="U7" s="1"/>
      <c r="V7" s="5"/>
      <c r="W7" s="14">
        <f>'volet facultatif_objectifs'!H6*7257</f>
        <v>0</v>
      </c>
      <c r="X7" s="1"/>
      <c r="Y7" s="1"/>
      <c r="Z7" s="5"/>
      <c r="AA7" s="14">
        <f>'volet facultatif_objectifs'!I6*7257</f>
        <v>0</v>
      </c>
      <c r="AB7" s="1"/>
      <c r="AC7" s="1"/>
      <c r="AD7" s="5"/>
    </row>
    <row r="8" spans="1:30" ht="18.75" thickBot="1" x14ac:dyDescent="0.3">
      <c r="A8" s="127"/>
      <c r="B8" s="118" t="s">
        <v>8</v>
      </c>
      <c r="C8" s="119"/>
      <c r="D8" s="97" t="s">
        <v>56</v>
      </c>
      <c r="E8" s="18"/>
      <c r="F8" s="18"/>
      <c r="G8" s="15">
        <f>'volet facultatif_objectifs'!D7*11270</f>
        <v>0</v>
      </c>
      <c r="H8" s="6"/>
      <c r="I8" s="6"/>
      <c r="J8" s="7"/>
      <c r="K8" s="15">
        <f>'volet facultatif_objectifs'!E7*11270</f>
        <v>0</v>
      </c>
      <c r="L8" s="6"/>
      <c r="M8" s="6"/>
      <c r="N8" s="7"/>
      <c r="O8" s="15">
        <f>'volet facultatif_objectifs'!F7*11270</f>
        <v>0</v>
      </c>
      <c r="P8" s="6"/>
      <c r="Q8" s="6"/>
      <c r="R8" s="7"/>
      <c r="S8" s="15">
        <f>'volet facultatif_objectifs'!G7*11270</f>
        <v>0</v>
      </c>
      <c r="T8" s="6"/>
      <c r="U8" s="6"/>
      <c r="V8" s="7"/>
      <c r="W8" s="15">
        <f>'volet facultatif_objectifs'!H7*11270</f>
        <v>0</v>
      </c>
      <c r="X8" s="6"/>
      <c r="Y8" s="6"/>
      <c r="Z8" s="7"/>
      <c r="AA8" s="15">
        <f>'volet facultatif_objectifs'!I7*11270</f>
        <v>0</v>
      </c>
      <c r="AB8" s="6"/>
      <c r="AC8" s="6"/>
      <c r="AD8" s="7"/>
    </row>
    <row r="9" spans="1:30" ht="36" x14ac:dyDescent="0.25">
      <c r="A9" s="101" t="s">
        <v>9</v>
      </c>
      <c r="B9" s="105" t="s">
        <v>15</v>
      </c>
      <c r="C9" s="20" t="s">
        <v>11</v>
      </c>
      <c r="D9" s="30" t="s">
        <v>28</v>
      </c>
      <c r="E9" s="67"/>
      <c r="F9" s="67"/>
      <c r="G9" s="46">
        <f>'volet facultatif_objectifs'!D8*2000</f>
        <v>0</v>
      </c>
      <c r="H9" s="35"/>
      <c r="I9" s="35"/>
      <c r="J9" s="36"/>
      <c r="K9" s="46">
        <f>'volet facultatif_objectifs'!E8*2000</f>
        <v>0</v>
      </c>
      <c r="L9" s="35"/>
      <c r="M9" s="35"/>
      <c r="N9" s="36"/>
      <c r="O9" s="46">
        <f>'volet facultatif_objectifs'!F8*2000</f>
        <v>0</v>
      </c>
      <c r="P9" s="35"/>
      <c r="Q9" s="35"/>
      <c r="R9" s="36"/>
      <c r="S9" s="46">
        <f>'volet facultatif_objectifs'!G8*2000</f>
        <v>0</v>
      </c>
      <c r="T9" s="35"/>
      <c r="U9" s="35"/>
      <c r="V9" s="36"/>
      <c r="W9" s="46">
        <f>'volet facultatif_objectifs'!H8*2000</f>
        <v>0</v>
      </c>
      <c r="X9" s="35"/>
      <c r="Y9" s="35"/>
      <c r="Z9" s="36"/>
      <c r="AA9" s="46">
        <f>'volet facultatif_objectifs'!I8*2000</f>
        <v>0</v>
      </c>
      <c r="AB9" s="35"/>
      <c r="AC9" s="35"/>
      <c r="AD9" s="36"/>
    </row>
    <row r="10" spans="1:30" ht="36" x14ac:dyDescent="0.25">
      <c r="A10" s="102"/>
      <c r="B10" s="106"/>
      <c r="C10" s="21" t="s">
        <v>12</v>
      </c>
      <c r="D10" s="31" t="s">
        <v>29</v>
      </c>
      <c r="E10" s="68"/>
      <c r="F10" s="68"/>
      <c r="G10" s="47">
        <f>'volet facultatif_objectifs'!D9*1600</f>
        <v>0</v>
      </c>
      <c r="H10" s="37"/>
      <c r="I10" s="37"/>
      <c r="J10" s="38"/>
      <c r="K10" s="47">
        <f>'volet facultatif_objectifs'!E9*1600</f>
        <v>0</v>
      </c>
      <c r="L10" s="37"/>
      <c r="M10" s="37"/>
      <c r="N10" s="38"/>
      <c r="O10" s="47">
        <f>'volet facultatif_objectifs'!F9*1600</f>
        <v>0</v>
      </c>
      <c r="P10" s="37"/>
      <c r="Q10" s="37"/>
      <c r="R10" s="38"/>
      <c r="S10" s="47">
        <f>'volet facultatif_objectifs'!G9*1600</f>
        <v>0</v>
      </c>
      <c r="T10" s="37"/>
      <c r="U10" s="37"/>
      <c r="V10" s="38"/>
      <c r="W10" s="47">
        <f>'volet facultatif_objectifs'!H9*1600</f>
        <v>0</v>
      </c>
      <c r="X10" s="37"/>
      <c r="Y10" s="37"/>
      <c r="Z10" s="38"/>
      <c r="AA10" s="47">
        <f>'volet facultatif_objectifs'!I9*1600</f>
        <v>0</v>
      </c>
      <c r="AB10" s="37"/>
      <c r="AC10" s="37"/>
      <c r="AD10" s="38"/>
    </row>
    <row r="11" spans="1:30" ht="36" x14ac:dyDescent="0.25">
      <c r="A11" s="102"/>
      <c r="B11" s="106"/>
      <c r="C11" s="21" t="s">
        <v>13</v>
      </c>
      <c r="D11" s="31" t="s">
        <v>30</v>
      </c>
      <c r="E11" s="68"/>
      <c r="F11" s="68"/>
      <c r="G11" s="47">
        <f>'volet facultatif_objectifs'!D10*800</f>
        <v>0</v>
      </c>
      <c r="H11" s="37"/>
      <c r="I11" s="37"/>
      <c r="J11" s="38"/>
      <c r="K11" s="47">
        <f>'volet facultatif_objectifs'!E10*800</f>
        <v>0</v>
      </c>
      <c r="L11" s="37"/>
      <c r="M11" s="37"/>
      <c r="N11" s="38"/>
      <c r="O11" s="47">
        <f>'volet facultatif_objectifs'!F10*800</f>
        <v>0</v>
      </c>
      <c r="P11" s="37"/>
      <c r="Q11" s="37"/>
      <c r="R11" s="38"/>
      <c r="S11" s="47">
        <f>'volet facultatif_objectifs'!G10*800</f>
        <v>0</v>
      </c>
      <c r="T11" s="37"/>
      <c r="U11" s="37"/>
      <c r="V11" s="38"/>
      <c r="W11" s="47">
        <f>'volet facultatif_objectifs'!H10*800</f>
        <v>0</v>
      </c>
      <c r="X11" s="37"/>
      <c r="Y11" s="37"/>
      <c r="Z11" s="38"/>
      <c r="AA11" s="47">
        <f>'volet facultatif_objectifs'!I10*800</f>
        <v>0</v>
      </c>
      <c r="AB11" s="37"/>
      <c r="AC11" s="37"/>
      <c r="AD11" s="38"/>
    </row>
    <row r="12" spans="1:30" ht="36" x14ac:dyDescent="0.25">
      <c r="A12" s="102"/>
      <c r="B12" s="106"/>
      <c r="C12" s="21" t="s">
        <v>14</v>
      </c>
      <c r="D12" s="31" t="s">
        <v>31</v>
      </c>
      <c r="E12" s="68"/>
      <c r="F12" s="68"/>
      <c r="G12" s="47">
        <f>'volet facultatif_objectifs'!D11*400</f>
        <v>0</v>
      </c>
      <c r="H12" s="37"/>
      <c r="I12" s="37"/>
      <c r="J12" s="38"/>
      <c r="K12" s="47">
        <f>'volet facultatif_objectifs'!E11*400</f>
        <v>0</v>
      </c>
      <c r="L12" s="37"/>
      <c r="M12" s="37"/>
      <c r="N12" s="38"/>
      <c r="O12" s="47">
        <f>'volet facultatif_objectifs'!F11*400</f>
        <v>0</v>
      </c>
      <c r="P12" s="37"/>
      <c r="Q12" s="37"/>
      <c r="R12" s="38"/>
      <c r="S12" s="47">
        <f>'volet facultatif_objectifs'!G11*400</f>
        <v>0</v>
      </c>
      <c r="T12" s="37"/>
      <c r="U12" s="37"/>
      <c r="V12" s="38"/>
      <c r="W12" s="47">
        <f>'volet facultatif_objectifs'!H11*400</f>
        <v>0</v>
      </c>
      <c r="X12" s="37"/>
      <c r="Y12" s="37"/>
      <c r="Z12" s="38"/>
      <c r="AA12" s="47">
        <f>'volet facultatif_objectifs'!I11*400</f>
        <v>0</v>
      </c>
      <c r="AB12" s="37"/>
      <c r="AC12" s="37"/>
      <c r="AD12" s="38"/>
    </row>
    <row r="13" spans="1:30" ht="54" x14ac:dyDescent="0.25">
      <c r="A13" s="102"/>
      <c r="B13" s="106"/>
      <c r="C13" s="22" t="s">
        <v>43</v>
      </c>
      <c r="D13" s="31" t="s">
        <v>32</v>
      </c>
      <c r="E13" s="68"/>
      <c r="F13" s="68"/>
      <c r="G13" s="47">
        <f>'volet facultatif_objectifs'!D12*4000</f>
        <v>0</v>
      </c>
      <c r="H13" s="37"/>
      <c r="I13" s="37"/>
      <c r="J13" s="38"/>
      <c r="K13" s="47">
        <f>'volet facultatif_objectifs'!E12*4000</f>
        <v>0</v>
      </c>
      <c r="L13" s="37"/>
      <c r="M13" s="37"/>
      <c r="N13" s="38"/>
      <c r="O13" s="47">
        <f>'volet facultatif_objectifs'!F12*4000</f>
        <v>0</v>
      </c>
      <c r="P13" s="37"/>
      <c r="Q13" s="37"/>
      <c r="R13" s="38"/>
      <c r="S13" s="47">
        <f>'volet facultatif_objectifs'!G12*4000</f>
        <v>0</v>
      </c>
      <c r="T13" s="37"/>
      <c r="U13" s="37"/>
      <c r="V13" s="38"/>
      <c r="W13" s="47">
        <f>'volet facultatif_objectifs'!H12*4000</f>
        <v>0</v>
      </c>
      <c r="X13" s="37"/>
      <c r="Y13" s="37"/>
      <c r="Z13" s="38"/>
      <c r="AA13" s="47">
        <f>'volet facultatif_objectifs'!I12*4000</f>
        <v>0</v>
      </c>
      <c r="AB13" s="37"/>
      <c r="AC13" s="37"/>
      <c r="AD13" s="38"/>
    </row>
    <row r="14" spans="1:30" ht="36" x14ac:dyDescent="0.25">
      <c r="A14" s="102"/>
      <c r="B14" s="106"/>
      <c r="C14" s="22" t="s">
        <v>17</v>
      </c>
      <c r="D14" s="31" t="s">
        <v>28</v>
      </c>
      <c r="E14" s="68"/>
      <c r="F14" s="68"/>
      <c r="G14" s="47">
        <f>'volet facultatif_objectifs'!D13*2000</f>
        <v>0</v>
      </c>
      <c r="H14" s="37"/>
      <c r="I14" s="37"/>
      <c r="J14" s="38"/>
      <c r="K14" s="47">
        <f>'volet facultatif_objectifs'!E13*2000</f>
        <v>0</v>
      </c>
      <c r="L14" s="37"/>
      <c r="M14" s="37"/>
      <c r="N14" s="38"/>
      <c r="O14" s="47">
        <f>'volet facultatif_objectifs'!F13*2000</f>
        <v>0</v>
      </c>
      <c r="P14" s="37"/>
      <c r="Q14" s="37"/>
      <c r="R14" s="38"/>
      <c r="S14" s="47">
        <f>'volet facultatif_objectifs'!G13*2000</f>
        <v>0</v>
      </c>
      <c r="T14" s="37"/>
      <c r="U14" s="37"/>
      <c r="V14" s="38"/>
      <c r="W14" s="47">
        <f>'volet facultatif_objectifs'!H13*2000</f>
        <v>0</v>
      </c>
      <c r="X14" s="37"/>
      <c r="Y14" s="37"/>
      <c r="Z14" s="38"/>
      <c r="AA14" s="47">
        <f>'volet facultatif_objectifs'!I13*2000</f>
        <v>0</v>
      </c>
      <c r="AB14" s="37"/>
      <c r="AC14" s="37"/>
      <c r="AD14" s="38"/>
    </row>
    <row r="15" spans="1:30" ht="54.75" thickBot="1" x14ac:dyDescent="0.3">
      <c r="A15" s="102"/>
      <c r="B15" s="107"/>
      <c r="C15" s="23" t="s">
        <v>18</v>
      </c>
      <c r="D15" s="32" t="s">
        <v>33</v>
      </c>
      <c r="E15" s="69"/>
      <c r="F15" s="69"/>
      <c r="G15" s="48">
        <f>'volet facultatif_objectifs'!D14*600</f>
        <v>0</v>
      </c>
      <c r="H15" s="39"/>
      <c r="I15" s="39"/>
      <c r="J15" s="40"/>
      <c r="K15" s="48">
        <f>'volet facultatif_objectifs'!E14*600</f>
        <v>0</v>
      </c>
      <c r="L15" s="39"/>
      <c r="M15" s="39"/>
      <c r="N15" s="40"/>
      <c r="O15" s="48">
        <f>'volet facultatif_objectifs'!F14*600</f>
        <v>0</v>
      </c>
      <c r="P15" s="39"/>
      <c r="Q15" s="39"/>
      <c r="R15" s="40"/>
      <c r="S15" s="48">
        <f>'volet facultatif_objectifs'!G14*600</f>
        <v>0</v>
      </c>
      <c r="T15" s="39"/>
      <c r="U15" s="39"/>
      <c r="V15" s="40"/>
      <c r="W15" s="48">
        <f>'volet facultatif_objectifs'!H14*600</f>
        <v>0</v>
      </c>
      <c r="X15" s="39"/>
      <c r="Y15" s="39"/>
      <c r="Z15" s="40"/>
      <c r="AA15" s="48">
        <f>'volet facultatif_objectifs'!I14*600</f>
        <v>0</v>
      </c>
      <c r="AB15" s="39"/>
      <c r="AC15" s="39"/>
      <c r="AD15" s="40"/>
    </row>
    <row r="16" spans="1:30" ht="30" customHeight="1" x14ac:dyDescent="0.25">
      <c r="A16" s="102"/>
      <c r="B16" s="105" t="s">
        <v>16</v>
      </c>
      <c r="C16" s="20" t="s">
        <v>11</v>
      </c>
      <c r="D16" s="30" t="s">
        <v>28</v>
      </c>
      <c r="E16" s="67"/>
      <c r="F16" s="67"/>
      <c r="G16" s="46">
        <f>'volet facultatif_objectifs'!D15*2000</f>
        <v>0</v>
      </c>
      <c r="H16" s="35"/>
      <c r="I16" s="35"/>
      <c r="J16" s="36"/>
      <c r="K16" s="46">
        <f>'volet facultatif_objectifs'!E15*2000</f>
        <v>0</v>
      </c>
      <c r="L16" s="35"/>
      <c r="M16" s="35"/>
      <c r="N16" s="36"/>
      <c r="O16" s="46">
        <f>'volet facultatif_objectifs'!F15*2000</f>
        <v>0</v>
      </c>
      <c r="P16" s="35"/>
      <c r="Q16" s="35"/>
      <c r="R16" s="36"/>
      <c r="S16" s="46">
        <f>'volet facultatif_objectifs'!G15*2000</f>
        <v>0</v>
      </c>
      <c r="T16" s="35"/>
      <c r="U16" s="35"/>
      <c r="V16" s="36"/>
      <c r="W16" s="46">
        <f>'volet facultatif_objectifs'!H15*2000</f>
        <v>0</v>
      </c>
      <c r="X16" s="35"/>
      <c r="Y16" s="35"/>
      <c r="Z16" s="36"/>
      <c r="AA16" s="46">
        <f>'volet facultatif_objectifs'!I15*2000</f>
        <v>0</v>
      </c>
      <c r="AB16" s="35"/>
      <c r="AC16" s="35"/>
      <c r="AD16" s="36"/>
    </row>
    <row r="17" spans="1:30" ht="36" x14ac:dyDescent="0.25">
      <c r="A17" s="102"/>
      <c r="B17" s="106"/>
      <c r="C17" s="21" t="s">
        <v>12</v>
      </c>
      <c r="D17" s="31" t="s">
        <v>29</v>
      </c>
      <c r="E17" s="68"/>
      <c r="F17" s="68"/>
      <c r="G17" s="47">
        <f>'volet facultatif_objectifs'!D16*1600</f>
        <v>0</v>
      </c>
      <c r="H17" s="37"/>
      <c r="I17" s="37"/>
      <c r="J17" s="38"/>
      <c r="K17" s="47">
        <f>'volet facultatif_objectifs'!E16*1600</f>
        <v>0</v>
      </c>
      <c r="L17" s="37"/>
      <c r="M17" s="37"/>
      <c r="N17" s="38"/>
      <c r="O17" s="47">
        <f>'volet facultatif_objectifs'!F16*1600</f>
        <v>0</v>
      </c>
      <c r="P17" s="37"/>
      <c r="Q17" s="37"/>
      <c r="R17" s="38"/>
      <c r="S17" s="47">
        <f>'volet facultatif_objectifs'!G16*1600</f>
        <v>0</v>
      </c>
      <c r="T17" s="37"/>
      <c r="U17" s="37"/>
      <c r="V17" s="38"/>
      <c r="W17" s="47">
        <f>'volet facultatif_objectifs'!H16*1600</f>
        <v>0</v>
      </c>
      <c r="X17" s="37"/>
      <c r="Y17" s="37"/>
      <c r="Z17" s="38"/>
      <c r="AA17" s="47">
        <f>'volet facultatif_objectifs'!I16*1600</f>
        <v>0</v>
      </c>
      <c r="AB17" s="37"/>
      <c r="AC17" s="37"/>
      <c r="AD17" s="38"/>
    </row>
    <row r="18" spans="1:30" ht="36" x14ac:dyDescent="0.25">
      <c r="A18" s="102"/>
      <c r="B18" s="106"/>
      <c r="C18" s="21" t="s">
        <v>13</v>
      </c>
      <c r="D18" s="31" t="s">
        <v>30</v>
      </c>
      <c r="E18" s="68"/>
      <c r="F18" s="68"/>
      <c r="G18" s="47">
        <f>'volet facultatif_objectifs'!D17*800</f>
        <v>0</v>
      </c>
      <c r="H18" s="37"/>
      <c r="I18" s="37"/>
      <c r="J18" s="38"/>
      <c r="K18" s="47">
        <f>'volet facultatif_objectifs'!E17*800</f>
        <v>0</v>
      </c>
      <c r="L18" s="37"/>
      <c r="M18" s="37"/>
      <c r="N18" s="38"/>
      <c r="O18" s="47">
        <f>'volet facultatif_objectifs'!F17*800</f>
        <v>0</v>
      </c>
      <c r="P18" s="37"/>
      <c r="Q18" s="37"/>
      <c r="R18" s="38"/>
      <c r="S18" s="47">
        <f>'volet facultatif_objectifs'!G17*800</f>
        <v>0</v>
      </c>
      <c r="T18" s="37"/>
      <c r="U18" s="37"/>
      <c r="V18" s="38"/>
      <c r="W18" s="47">
        <f>'volet facultatif_objectifs'!H17*800</f>
        <v>0</v>
      </c>
      <c r="X18" s="37"/>
      <c r="Y18" s="37"/>
      <c r="Z18" s="38"/>
      <c r="AA18" s="47">
        <f>'volet facultatif_objectifs'!I17*800</f>
        <v>0</v>
      </c>
      <c r="AB18" s="37"/>
      <c r="AC18" s="37"/>
      <c r="AD18" s="38"/>
    </row>
    <row r="19" spans="1:30" ht="36" x14ac:dyDescent="0.25">
      <c r="A19" s="102"/>
      <c r="B19" s="106"/>
      <c r="C19" s="21" t="s">
        <v>14</v>
      </c>
      <c r="D19" s="31" t="s">
        <v>31</v>
      </c>
      <c r="E19" s="68"/>
      <c r="F19" s="68"/>
      <c r="G19" s="47">
        <f>'volet facultatif_objectifs'!D18*400</f>
        <v>0</v>
      </c>
      <c r="H19" s="37"/>
      <c r="I19" s="37"/>
      <c r="J19" s="38"/>
      <c r="K19" s="47">
        <f>'volet facultatif_objectifs'!E18*400</f>
        <v>0</v>
      </c>
      <c r="L19" s="37"/>
      <c r="M19" s="37"/>
      <c r="N19" s="38"/>
      <c r="O19" s="47">
        <f>'volet facultatif_objectifs'!F18*400</f>
        <v>0</v>
      </c>
      <c r="P19" s="37"/>
      <c r="Q19" s="37"/>
      <c r="R19" s="38"/>
      <c r="S19" s="47">
        <f>'volet facultatif_objectifs'!G18*400</f>
        <v>0</v>
      </c>
      <c r="T19" s="37"/>
      <c r="U19" s="37"/>
      <c r="V19" s="38"/>
      <c r="W19" s="47">
        <f>'volet facultatif_objectifs'!H18*400</f>
        <v>0</v>
      </c>
      <c r="X19" s="37"/>
      <c r="Y19" s="37"/>
      <c r="Z19" s="38"/>
      <c r="AA19" s="47">
        <f>'volet facultatif_objectifs'!I18*400</f>
        <v>0</v>
      </c>
      <c r="AB19" s="37"/>
      <c r="AC19" s="37"/>
      <c r="AD19" s="38"/>
    </row>
    <row r="20" spans="1:30" ht="54" x14ac:dyDescent="0.25">
      <c r="A20" s="102"/>
      <c r="B20" s="106"/>
      <c r="C20" s="21" t="s">
        <v>51</v>
      </c>
      <c r="D20" s="31" t="s">
        <v>29</v>
      </c>
      <c r="E20" s="68"/>
      <c r="F20" s="68"/>
      <c r="G20" s="47">
        <f>'volet facultatif_objectifs'!D19*1600</f>
        <v>0</v>
      </c>
      <c r="H20" s="37"/>
      <c r="I20" s="37"/>
      <c r="J20" s="38"/>
      <c r="K20" s="47">
        <f>'volet facultatif_objectifs'!E19*1600</f>
        <v>0</v>
      </c>
      <c r="L20" s="37"/>
      <c r="M20" s="37"/>
      <c r="N20" s="38"/>
      <c r="O20" s="47">
        <f>'volet facultatif_objectifs'!F19*1600</f>
        <v>0</v>
      </c>
      <c r="P20" s="37"/>
      <c r="Q20" s="37"/>
      <c r="R20" s="38"/>
      <c r="S20" s="47">
        <f>'volet facultatif_objectifs'!G19*1600</f>
        <v>0</v>
      </c>
      <c r="T20" s="37"/>
      <c r="U20" s="37"/>
      <c r="V20" s="38"/>
      <c r="W20" s="47">
        <f>'volet facultatif_objectifs'!H19*1600</f>
        <v>0</v>
      </c>
      <c r="X20" s="37"/>
      <c r="Y20" s="37"/>
      <c r="Z20" s="38"/>
      <c r="AA20" s="47">
        <f>'volet facultatif_objectifs'!I19*1600</f>
        <v>0</v>
      </c>
      <c r="AB20" s="37"/>
      <c r="AC20" s="37"/>
      <c r="AD20" s="38"/>
    </row>
    <row r="21" spans="1:30" ht="54" x14ac:dyDescent="0.25">
      <c r="A21" s="102"/>
      <c r="B21" s="106"/>
      <c r="C21" s="22" t="s">
        <v>43</v>
      </c>
      <c r="D21" s="31" t="s">
        <v>32</v>
      </c>
      <c r="E21" s="68"/>
      <c r="F21" s="68"/>
      <c r="G21" s="47">
        <f>'volet facultatif_objectifs'!D20*4000</f>
        <v>0</v>
      </c>
      <c r="H21" s="37"/>
      <c r="I21" s="37"/>
      <c r="J21" s="38"/>
      <c r="K21" s="47">
        <f>'volet facultatif_objectifs'!E20*4000</f>
        <v>0</v>
      </c>
      <c r="L21" s="37"/>
      <c r="M21" s="37"/>
      <c r="N21" s="38"/>
      <c r="O21" s="47">
        <f>'volet facultatif_objectifs'!F20*4000</f>
        <v>0</v>
      </c>
      <c r="P21" s="37"/>
      <c r="Q21" s="37"/>
      <c r="R21" s="38"/>
      <c r="S21" s="47">
        <f>'volet facultatif_objectifs'!G20*4000</f>
        <v>0</v>
      </c>
      <c r="T21" s="37"/>
      <c r="U21" s="37"/>
      <c r="V21" s="38"/>
      <c r="W21" s="47">
        <f>'volet facultatif_objectifs'!H20*4000</f>
        <v>0</v>
      </c>
      <c r="X21" s="37"/>
      <c r="Y21" s="37"/>
      <c r="Z21" s="38"/>
      <c r="AA21" s="47">
        <f>'volet facultatif_objectifs'!I20*4000</f>
        <v>0</v>
      </c>
      <c r="AB21" s="37"/>
      <c r="AC21" s="37"/>
      <c r="AD21" s="38"/>
    </row>
    <row r="22" spans="1:30" ht="36" x14ac:dyDescent="0.25">
      <c r="A22" s="102"/>
      <c r="B22" s="106"/>
      <c r="C22" s="22" t="s">
        <v>17</v>
      </c>
      <c r="D22" s="31" t="s">
        <v>28</v>
      </c>
      <c r="E22" s="68"/>
      <c r="F22" s="68"/>
      <c r="G22" s="47">
        <f>'volet facultatif_objectifs'!D21*2000</f>
        <v>0</v>
      </c>
      <c r="H22" s="37"/>
      <c r="I22" s="37"/>
      <c r="J22" s="38"/>
      <c r="K22" s="47">
        <f>'volet facultatif_objectifs'!E21*2000</f>
        <v>0</v>
      </c>
      <c r="L22" s="37"/>
      <c r="M22" s="37"/>
      <c r="N22" s="38"/>
      <c r="O22" s="47">
        <f>'volet facultatif_objectifs'!F21*2000</f>
        <v>0</v>
      </c>
      <c r="P22" s="37"/>
      <c r="Q22" s="37"/>
      <c r="R22" s="38"/>
      <c r="S22" s="47">
        <f>'volet facultatif_objectifs'!G21*2000</f>
        <v>0</v>
      </c>
      <c r="T22" s="37"/>
      <c r="U22" s="37"/>
      <c r="V22" s="38"/>
      <c r="W22" s="47">
        <f>'volet facultatif_objectifs'!H21*2000</f>
        <v>0</v>
      </c>
      <c r="X22" s="37"/>
      <c r="Y22" s="37"/>
      <c r="Z22" s="38"/>
      <c r="AA22" s="47">
        <f>'volet facultatif_objectifs'!I21*2000</f>
        <v>0</v>
      </c>
      <c r="AB22" s="37"/>
      <c r="AC22" s="37"/>
      <c r="AD22" s="38"/>
    </row>
    <row r="23" spans="1:30" ht="36" x14ac:dyDescent="0.25">
      <c r="A23" s="102"/>
      <c r="B23" s="106"/>
      <c r="C23" s="22" t="s">
        <v>19</v>
      </c>
      <c r="D23" s="31" t="s">
        <v>34</v>
      </c>
      <c r="E23" s="68"/>
      <c r="F23" s="68"/>
      <c r="G23" s="47">
        <f>'volet facultatif_objectifs'!D22*300</f>
        <v>0</v>
      </c>
      <c r="H23" s="37"/>
      <c r="I23" s="37"/>
      <c r="J23" s="38"/>
      <c r="K23" s="47">
        <f>'volet facultatif_objectifs'!E22*300</f>
        <v>0</v>
      </c>
      <c r="L23" s="37"/>
      <c r="M23" s="37"/>
      <c r="N23" s="38"/>
      <c r="O23" s="47">
        <f>'volet facultatif_objectifs'!F22*300</f>
        <v>0</v>
      </c>
      <c r="P23" s="37"/>
      <c r="Q23" s="37"/>
      <c r="R23" s="38"/>
      <c r="S23" s="47">
        <f>'volet facultatif_objectifs'!G22*300</f>
        <v>0</v>
      </c>
      <c r="T23" s="37"/>
      <c r="U23" s="37"/>
      <c r="V23" s="38"/>
      <c r="W23" s="47">
        <f>'volet facultatif_objectifs'!H22*300</f>
        <v>0</v>
      </c>
      <c r="X23" s="37"/>
      <c r="Y23" s="37"/>
      <c r="Z23" s="38"/>
      <c r="AA23" s="47">
        <f>'volet facultatif_objectifs'!I22*300</f>
        <v>0</v>
      </c>
      <c r="AB23" s="37"/>
      <c r="AC23" s="37"/>
      <c r="AD23" s="38"/>
    </row>
    <row r="24" spans="1:30" ht="54" x14ac:dyDescent="0.25">
      <c r="A24" s="102"/>
      <c r="B24" s="106"/>
      <c r="C24" s="43" t="s">
        <v>18</v>
      </c>
      <c r="D24" s="31" t="s">
        <v>26</v>
      </c>
      <c r="E24" s="68"/>
      <c r="F24" s="68"/>
      <c r="G24" s="47">
        <f>'volet facultatif_objectifs'!D23*300</f>
        <v>0</v>
      </c>
      <c r="H24" s="37"/>
      <c r="I24" s="37"/>
      <c r="J24" s="38"/>
      <c r="K24" s="47">
        <f>'volet facultatif_objectifs'!E23*300</f>
        <v>0</v>
      </c>
      <c r="L24" s="44"/>
      <c r="M24" s="44"/>
      <c r="N24" s="45"/>
      <c r="O24" s="47">
        <f>'volet facultatif_objectifs'!F23*300</f>
        <v>0</v>
      </c>
      <c r="P24" s="44"/>
      <c r="Q24" s="44"/>
      <c r="R24" s="45"/>
      <c r="S24" s="47">
        <f>'volet facultatif_objectifs'!G23*300</f>
        <v>0</v>
      </c>
      <c r="T24" s="44"/>
      <c r="U24" s="44"/>
      <c r="V24" s="45"/>
      <c r="W24" s="47">
        <f>'volet facultatif_objectifs'!H23*300</f>
        <v>0</v>
      </c>
      <c r="X24" s="44"/>
      <c r="Y24" s="44"/>
      <c r="Z24" s="45"/>
      <c r="AA24" s="47">
        <f>'volet facultatif_objectifs'!I23*300</f>
        <v>0</v>
      </c>
      <c r="AB24" s="44"/>
      <c r="AC24" s="44"/>
      <c r="AD24" s="45"/>
    </row>
    <row r="25" spans="1:30" ht="28.5" customHeight="1" x14ac:dyDescent="0.25">
      <c r="A25" s="102"/>
      <c r="B25" s="106"/>
      <c r="C25" s="91" t="s">
        <v>20</v>
      </c>
      <c r="D25" s="31" t="s">
        <v>38</v>
      </c>
      <c r="E25" s="31"/>
      <c r="F25" s="93"/>
      <c r="G25" s="47">
        <f>'volet facultatif_objectifs'!D24*156</f>
        <v>0</v>
      </c>
      <c r="H25" s="37"/>
      <c r="I25" s="37"/>
      <c r="J25" s="38"/>
      <c r="K25" s="47">
        <f>'volet facultatif_objectifs'!E24*156</f>
        <v>0</v>
      </c>
      <c r="L25" s="37"/>
      <c r="M25" s="37"/>
      <c r="N25" s="38"/>
      <c r="O25" s="47">
        <f>'volet facultatif_objectifs'!F24*156</f>
        <v>0</v>
      </c>
      <c r="P25" s="37"/>
      <c r="Q25" s="37"/>
      <c r="R25" s="38"/>
      <c r="S25" s="47">
        <f>'volet facultatif_objectifs'!G24*156</f>
        <v>0</v>
      </c>
      <c r="T25" s="37"/>
      <c r="U25" s="37"/>
      <c r="V25" s="38"/>
      <c r="W25" s="47">
        <f>'volet facultatif_objectifs'!H24*156</f>
        <v>0</v>
      </c>
      <c r="X25" s="37"/>
      <c r="Y25" s="37"/>
      <c r="Z25" s="38"/>
      <c r="AA25" s="47">
        <f>'volet facultatif_objectifs'!I24*156</f>
        <v>0</v>
      </c>
      <c r="AB25" s="37"/>
      <c r="AC25" s="37"/>
      <c r="AD25" s="38"/>
    </row>
    <row r="26" spans="1:30" ht="79.5" customHeight="1" x14ac:dyDescent="0.25">
      <c r="A26" s="102"/>
      <c r="B26" s="106"/>
      <c r="C26" s="91" t="s">
        <v>46</v>
      </c>
      <c r="D26" s="31" t="s">
        <v>48</v>
      </c>
      <c r="E26" s="31"/>
      <c r="F26" s="93"/>
      <c r="G26" s="47">
        <f>'volet facultatif_objectifs'!D25*330</f>
        <v>0</v>
      </c>
      <c r="H26" s="37"/>
      <c r="I26" s="37"/>
      <c r="J26" s="38"/>
      <c r="K26" s="47">
        <f>'volet facultatif_objectifs'!E25*330</f>
        <v>0</v>
      </c>
      <c r="L26" s="37"/>
      <c r="M26" s="37"/>
      <c r="N26" s="38"/>
      <c r="O26" s="47">
        <f>'volet facultatif_objectifs'!F25*330</f>
        <v>0</v>
      </c>
      <c r="P26" s="37"/>
      <c r="Q26" s="37"/>
      <c r="R26" s="38"/>
      <c r="S26" s="47">
        <f>'volet facultatif_objectifs'!G25*330</f>
        <v>0</v>
      </c>
      <c r="T26" s="37"/>
      <c r="U26" s="37"/>
      <c r="V26" s="38"/>
      <c r="W26" s="47">
        <f>'volet facultatif_objectifs'!H25*330</f>
        <v>0</v>
      </c>
      <c r="X26" s="37"/>
      <c r="Y26" s="37"/>
      <c r="Z26" s="38"/>
      <c r="AA26" s="47">
        <f>'volet facultatif_objectifs'!I25*330</f>
        <v>0</v>
      </c>
      <c r="AB26" s="37"/>
      <c r="AC26" s="37"/>
      <c r="AD26" s="38"/>
    </row>
    <row r="27" spans="1:30" ht="117" customHeight="1" thickBot="1" x14ac:dyDescent="0.3">
      <c r="A27" s="102"/>
      <c r="B27" s="107"/>
      <c r="C27" s="92" t="s">
        <v>47</v>
      </c>
      <c r="D27" s="32" t="s">
        <v>49</v>
      </c>
      <c r="E27" s="32"/>
      <c r="F27" s="94"/>
      <c r="G27" s="48">
        <f>'volet facultatif_objectifs'!D26*660</f>
        <v>0</v>
      </c>
      <c r="H27" s="39"/>
      <c r="I27" s="39"/>
      <c r="J27" s="40"/>
      <c r="K27" s="48">
        <f>'volet facultatif_objectifs'!E26*660</f>
        <v>0</v>
      </c>
      <c r="L27" s="39"/>
      <c r="M27" s="39"/>
      <c r="N27" s="40"/>
      <c r="O27" s="48">
        <f>'volet facultatif_objectifs'!F26*660</f>
        <v>0</v>
      </c>
      <c r="P27" s="39"/>
      <c r="Q27" s="39"/>
      <c r="R27" s="40"/>
      <c r="S27" s="48">
        <f>'volet facultatif_objectifs'!G26*660</f>
        <v>0</v>
      </c>
      <c r="T27" s="39"/>
      <c r="U27" s="39"/>
      <c r="V27" s="40"/>
      <c r="W27" s="48">
        <f>'volet facultatif_objectifs'!H26*660</f>
        <v>0</v>
      </c>
      <c r="X27" s="39"/>
      <c r="Y27" s="39"/>
      <c r="Z27" s="40"/>
      <c r="AA27" s="48">
        <f>'volet facultatif_objectifs'!I26*660</f>
        <v>0</v>
      </c>
      <c r="AB27" s="39"/>
      <c r="AC27" s="39"/>
      <c r="AD27" s="40"/>
    </row>
    <row r="28" spans="1:30" ht="46.5" customHeight="1" x14ac:dyDescent="0.25">
      <c r="A28" s="102"/>
      <c r="B28" s="105" t="s">
        <v>24</v>
      </c>
      <c r="C28" s="26" t="s">
        <v>21</v>
      </c>
      <c r="D28" s="33" t="s">
        <v>39</v>
      </c>
      <c r="E28" s="70"/>
      <c r="F28" s="70"/>
      <c r="G28" s="90">
        <f>'volet facultatif_objectifs'!D27*3000</f>
        <v>0</v>
      </c>
      <c r="H28" s="41"/>
      <c r="I28" s="41"/>
      <c r="J28" s="42"/>
      <c r="K28" s="90">
        <f>'volet facultatif_objectifs'!E27*3000</f>
        <v>0</v>
      </c>
      <c r="L28" s="41"/>
      <c r="M28" s="41"/>
      <c r="N28" s="42"/>
      <c r="O28" s="90">
        <f>'volet facultatif_objectifs'!F27*3000</f>
        <v>0</v>
      </c>
      <c r="P28" s="41"/>
      <c r="Q28" s="41"/>
      <c r="R28" s="42"/>
      <c r="S28" s="90">
        <f>'volet facultatif_objectifs'!G27*3000</f>
        <v>0</v>
      </c>
      <c r="T28" s="41"/>
      <c r="U28" s="41"/>
      <c r="V28" s="42"/>
      <c r="W28" s="90">
        <f>'volet facultatif_objectifs'!H27*3000</f>
        <v>0</v>
      </c>
      <c r="X28" s="41"/>
      <c r="Y28" s="41"/>
      <c r="Z28" s="42"/>
      <c r="AA28" s="90">
        <f>'volet facultatif_objectifs'!I27*3000</f>
        <v>0</v>
      </c>
      <c r="AB28" s="41"/>
      <c r="AC28" s="41"/>
      <c r="AD28" s="42"/>
    </row>
    <row r="29" spans="1:30" ht="46.5" customHeight="1" x14ac:dyDescent="0.25">
      <c r="A29" s="102"/>
      <c r="B29" s="106"/>
      <c r="C29" s="26" t="s">
        <v>22</v>
      </c>
      <c r="D29" s="33" t="s">
        <v>25</v>
      </c>
      <c r="E29" s="70"/>
      <c r="F29" s="70"/>
      <c r="G29" s="47">
        <f>'volet facultatif_objectifs'!D28*500</f>
        <v>0</v>
      </c>
      <c r="H29" s="37"/>
      <c r="I29" s="37"/>
      <c r="J29" s="38"/>
      <c r="K29" s="47">
        <f>'volet facultatif_objectifs'!E28*500</f>
        <v>0</v>
      </c>
      <c r="L29" s="41"/>
      <c r="M29" s="41"/>
      <c r="N29" s="42"/>
      <c r="O29" s="47">
        <f>'volet facultatif_objectifs'!F28*500</f>
        <v>0</v>
      </c>
      <c r="P29" s="41"/>
      <c r="Q29" s="41"/>
      <c r="R29" s="42"/>
      <c r="S29" s="47">
        <f>'volet facultatif_objectifs'!G28*500</f>
        <v>0</v>
      </c>
      <c r="T29" s="41"/>
      <c r="U29" s="41"/>
      <c r="V29" s="42"/>
      <c r="W29" s="47">
        <f>'volet facultatif_objectifs'!H28*500</f>
        <v>0</v>
      </c>
      <c r="X29" s="41"/>
      <c r="Y29" s="41"/>
      <c r="Z29" s="42"/>
      <c r="AA29" s="47">
        <f>'volet facultatif_objectifs'!I28*500</f>
        <v>0</v>
      </c>
      <c r="AB29" s="41"/>
      <c r="AC29" s="41"/>
      <c r="AD29" s="42"/>
    </row>
    <row r="30" spans="1:30" ht="46.5" customHeight="1" thickBot="1" x14ac:dyDescent="0.3">
      <c r="A30" s="104"/>
      <c r="B30" s="107"/>
      <c r="C30" s="23" t="s">
        <v>23</v>
      </c>
      <c r="D30" s="32" t="s">
        <v>26</v>
      </c>
      <c r="E30" s="69"/>
      <c r="F30" s="32"/>
      <c r="G30" s="48">
        <f>'volet facultatif_objectifs'!D29*300</f>
        <v>0</v>
      </c>
      <c r="H30" s="39"/>
      <c r="I30" s="39"/>
      <c r="J30" s="40"/>
      <c r="K30" s="48">
        <f>'volet facultatif_objectifs'!E29*300</f>
        <v>0</v>
      </c>
      <c r="L30" s="39"/>
      <c r="M30" s="39"/>
      <c r="N30" s="40"/>
      <c r="O30" s="48">
        <f>'volet facultatif_objectifs'!F29*300</f>
        <v>0</v>
      </c>
      <c r="P30" s="39"/>
      <c r="Q30" s="39"/>
      <c r="R30" s="40"/>
      <c r="S30" s="48">
        <f>'volet facultatif_objectifs'!G29*300</f>
        <v>0</v>
      </c>
      <c r="T30" s="39"/>
      <c r="U30" s="39"/>
      <c r="V30" s="40"/>
      <c r="W30" s="48">
        <f>'volet facultatif_objectifs'!H29*300</f>
        <v>0</v>
      </c>
      <c r="X30" s="39"/>
      <c r="Y30" s="39"/>
      <c r="Z30" s="40"/>
      <c r="AA30" s="48">
        <f>'volet facultatif_objectifs'!I29*300</f>
        <v>0</v>
      </c>
      <c r="AB30" s="39"/>
      <c r="AC30" s="39"/>
      <c r="AD30" s="40"/>
    </row>
    <row r="31" spans="1:30" ht="30" customHeight="1" x14ac:dyDescent="0.25">
      <c r="D31" s="71"/>
      <c r="E31" s="71"/>
      <c r="F31" s="72" t="s">
        <v>35</v>
      </c>
      <c r="G31" s="57">
        <f>SUM(G3:G8)</f>
        <v>0</v>
      </c>
      <c r="H31" s="58">
        <f t="shared" ref="H31:J31" si="0">SUM(H3:H8)</f>
        <v>0</v>
      </c>
      <c r="I31" s="58">
        <f t="shared" si="0"/>
        <v>0</v>
      </c>
      <c r="J31" s="59">
        <f t="shared" si="0"/>
        <v>0</v>
      </c>
      <c r="K31" s="59">
        <f t="shared" ref="K31" si="1">SUM(K3:K8)</f>
        <v>0</v>
      </c>
      <c r="L31" s="58">
        <f t="shared" ref="L31:Z31" si="2">SUM(L3:L8)</f>
        <v>0</v>
      </c>
      <c r="M31" s="58">
        <f t="shared" si="2"/>
        <v>0</v>
      </c>
      <c r="N31" s="59">
        <f t="shared" si="2"/>
        <v>0</v>
      </c>
      <c r="O31" s="57">
        <f t="shared" si="2"/>
        <v>0</v>
      </c>
      <c r="P31" s="58">
        <f t="shared" si="2"/>
        <v>0</v>
      </c>
      <c r="Q31" s="58">
        <f t="shared" si="2"/>
        <v>0</v>
      </c>
      <c r="R31" s="59">
        <f t="shared" si="2"/>
        <v>0</v>
      </c>
      <c r="S31" s="57">
        <f t="shared" si="2"/>
        <v>0</v>
      </c>
      <c r="T31" s="58">
        <f t="shared" si="2"/>
        <v>0</v>
      </c>
      <c r="U31" s="58">
        <f t="shared" si="2"/>
        <v>0</v>
      </c>
      <c r="V31" s="59">
        <f t="shared" si="2"/>
        <v>0</v>
      </c>
      <c r="W31" s="57">
        <f t="shared" si="2"/>
        <v>0</v>
      </c>
      <c r="X31" s="58">
        <f t="shared" si="2"/>
        <v>0</v>
      </c>
      <c r="Y31" s="58">
        <f t="shared" si="2"/>
        <v>0</v>
      </c>
      <c r="Z31" s="59">
        <f t="shared" si="2"/>
        <v>0</v>
      </c>
      <c r="AA31" s="57">
        <f t="shared" ref="AA31:AD31" si="3">SUM(AA3:AA8)</f>
        <v>0</v>
      </c>
      <c r="AB31" s="58">
        <f t="shared" si="3"/>
        <v>0</v>
      </c>
      <c r="AC31" s="58">
        <f t="shared" si="3"/>
        <v>0</v>
      </c>
      <c r="AD31" s="59">
        <f t="shared" si="3"/>
        <v>0</v>
      </c>
    </row>
    <row r="32" spans="1:30" ht="30" customHeight="1" x14ac:dyDescent="0.25">
      <c r="A32" s="27"/>
      <c r="D32" s="71"/>
      <c r="E32" s="71"/>
      <c r="F32" s="73" t="s">
        <v>36</v>
      </c>
      <c r="G32" s="60">
        <f>SUM(G9:G30)</f>
        <v>0</v>
      </c>
      <c r="H32" s="61">
        <f t="shared" ref="H32:J32" si="4">SUM(H9:H30)</f>
        <v>0</v>
      </c>
      <c r="I32" s="61">
        <f t="shared" si="4"/>
        <v>0</v>
      </c>
      <c r="J32" s="62">
        <f t="shared" si="4"/>
        <v>0</v>
      </c>
      <c r="K32" s="62">
        <f t="shared" ref="K32" si="5">SUM(K9:K30)</f>
        <v>0</v>
      </c>
      <c r="L32" s="61">
        <f t="shared" ref="L32:Z32" si="6">SUM(L9:L30)</f>
        <v>0</v>
      </c>
      <c r="M32" s="61">
        <f t="shared" si="6"/>
        <v>0</v>
      </c>
      <c r="N32" s="62">
        <f t="shared" si="6"/>
        <v>0</v>
      </c>
      <c r="O32" s="60">
        <f t="shared" si="6"/>
        <v>0</v>
      </c>
      <c r="P32" s="61">
        <f t="shared" si="6"/>
        <v>0</v>
      </c>
      <c r="Q32" s="61">
        <f t="shared" si="6"/>
        <v>0</v>
      </c>
      <c r="R32" s="62">
        <f t="shared" si="6"/>
        <v>0</v>
      </c>
      <c r="S32" s="60">
        <f t="shared" si="6"/>
        <v>0</v>
      </c>
      <c r="T32" s="61">
        <f t="shared" si="6"/>
        <v>0</v>
      </c>
      <c r="U32" s="61">
        <f t="shared" si="6"/>
        <v>0</v>
      </c>
      <c r="V32" s="62">
        <f t="shared" si="6"/>
        <v>0</v>
      </c>
      <c r="W32" s="60">
        <f t="shared" si="6"/>
        <v>0</v>
      </c>
      <c r="X32" s="61">
        <f t="shared" si="6"/>
        <v>0</v>
      </c>
      <c r="Y32" s="61">
        <f t="shared" si="6"/>
        <v>0</v>
      </c>
      <c r="Z32" s="62">
        <f t="shared" si="6"/>
        <v>0</v>
      </c>
      <c r="AA32" s="60">
        <f t="shared" ref="AA32:AD32" si="7">SUM(AA9:AA30)</f>
        <v>0</v>
      </c>
      <c r="AB32" s="61">
        <f t="shared" si="7"/>
        <v>0</v>
      </c>
      <c r="AC32" s="61">
        <f t="shared" si="7"/>
        <v>0</v>
      </c>
      <c r="AD32" s="62">
        <f t="shared" si="7"/>
        <v>0</v>
      </c>
    </row>
    <row r="33" spans="4:30" ht="18.75" thickBot="1" x14ac:dyDescent="0.3">
      <c r="D33" s="71"/>
      <c r="E33" s="71"/>
      <c r="F33" s="74" t="s">
        <v>37</v>
      </c>
      <c r="G33" s="63">
        <f>G31+G32</f>
        <v>0</v>
      </c>
      <c r="H33" s="64">
        <f t="shared" ref="H33:J33" si="8">H31+H32</f>
        <v>0</v>
      </c>
      <c r="I33" s="64">
        <f t="shared" si="8"/>
        <v>0</v>
      </c>
      <c r="J33" s="65">
        <f t="shared" si="8"/>
        <v>0</v>
      </c>
      <c r="K33" s="65">
        <f t="shared" ref="K33" si="9">K31+K32</f>
        <v>0</v>
      </c>
      <c r="L33" s="64">
        <f t="shared" ref="L33" si="10">L31+L32</f>
        <v>0</v>
      </c>
      <c r="M33" s="64">
        <f t="shared" ref="M33" si="11">M31+M32</f>
        <v>0</v>
      </c>
      <c r="N33" s="65">
        <f t="shared" ref="N33" si="12">N31+N32</f>
        <v>0</v>
      </c>
      <c r="O33" s="63">
        <f t="shared" ref="O33" si="13">O31+O32</f>
        <v>0</v>
      </c>
      <c r="P33" s="64">
        <f t="shared" ref="P33" si="14">P31+P32</f>
        <v>0</v>
      </c>
      <c r="Q33" s="64">
        <f t="shared" ref="Q33" si="15">Q31+Q32</f>
        <v>0</v>
      </c>
      <c r="R33" s="65">
        <f t="shared" ref="R33" si="16">R31+R32</f>
        <v>0</v>
      </c>
      <c r="S33" s="63">
        <f t="shared" ref="S33" si="17">S31+S32</f>
        <v>0</v>
      </c>
      <c r="T33" s="64">
        <f t="shared" ref="T33" si="18">T31+T32</f>
        <v>0</v>
      </c>
      <c r="U33" s="64">
        <f t="shared" ref="U33" si="19">U31+U32</f>
        <v>0</v>
      </c>
      <c r="V33" s="65">
        <f t="shared" ref="V33" si="20">V31+V32</f>
        <v>0</v>
      </c>
      <c r="W33" s="63">
        <f t="shared" ref="W33" si="21">W31+W32</f>
        <v>0</v>
      </c>
      <c r="X33" s="64">
        <f t="shared" ref="X33" si="22">X31+X32</f>
        <v>0</v>
      </c>
      <c r="Y33" s="64">
        <f t="shared" ref="Y33" si="23">Y31+Y32</f>
        <v>0</v>
      </c>
      <c r="Z33" s="65">
        <f t="shared" ref="Z33:AC33" si="24">Z31+Z32</f>
        <v>0</v>
      </c>
      <c r="AA33" s="63">
        <f t="shared" si="24"/>
        <v>0</v>
      </c>
      <c r="AB33" s="64">
        <f t="shared" si="24"/>
        <v>0</v>
      </c>
      <c r="AC33" s="64">
        <f t="shared" si="24"/>
        <v>0</v>
      </c>
      <c r="AD33" s="65">
        <f t="shared" ref="AD33" si="25">AD31+AD32</f>
        <v>0</v>
      </c>
    </row>
  </sheetData>
  <mergeCells count="18">
    <mergeCell ref="B16:B27"/>
    <mergeCell ref="B28:B30"/>
    <mergeCell ref="A2:C2"/>
    <mergeCell ref="K1:N1"/>
    <mergeCell ref="G1:J1"/>
    <mergeCell ref="A3:A8"/>
    <mergeCell ref="A9:A30"/>
    <mergeCell ref="B3:C3"/>
    <mergeCell ref="B4:C4"/>
    <mergeCell ref="B5:C5"/>
    <mergeCell ref="B6:C6"/>
    <mergeCell ref="B7:C7"/>
    <mergeCell ref="B8:C8"/>
    <mergeCell ref="S1:V1"/>
    <mergeCell ref="W1:Z1"/>
    <mergeCell ref="B9:B15"/>
    <mergeCell ref="AA1:AD1"/>
    <mergeCell ref="O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guide_utilisation</vt:lpstr>
      <vt:lpstr>volet facultatif_objectifs</vt:lpstr>
      <vt:lpstr>volet facultatif_enveloppes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PERNET Sara</dc:creator>
  <cp:lastModifiedBy>PERNET Sara</cp:lastModifiedBy>
  <dcterms:created xsi:type="dcterms:W3CDTF">2015-06-05T18:19:34Z</dcterms:created>
  <dcterms:modified xsi:type="dcterms:W3CDTF">2025-10-20T15:44:20Z</dcterms:modified>
</cp:coreProperties>
</file>