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CDD\ASAC\3_Statistiques\Publications\RPLS\Internet\"/>
    </mc:Choice>
  </mc:AlternateContent>
  <xr:revisionPtr revIDLastSave="0" documentId="13_ncr:1_{0F186567-1A00-4031-8C2D-10C607D02501}" xr6:coauthVersionLast="47" xr6:coauthVersionMax="47" xr10:uidLastSave="{00000000-0000-0000-0000-000000000000}"/>
  <bookViews>
    <workbookView xWindow="20370" yWindow="-120" windowWidth="29040" windowHeight="15720" tabRatio="500" activeTab="1" xr2:uid="{00000000-000D-0000-FFFF-FFFF00000000}"/>
  </bookViews>
  <sheets>
    <sheet name="INFORMATIONS" sheetId="5" r:id="rId1"/>
    <sheet name="REGION" sheetId="1" r:id="rId2"/>
    <sheet name="CORRESPONDANCE FINANCEMENTS" sheetId="6" r:id="rId3"/>
  </sheets>
  <definedNames>
    <definedName name="_xlnm._FilterDatabase" localSheetId="1" hidden="1">REGION!$A$6:$GY$11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
    </ext>
  </extLst>
</workbook>
</file>

<file path=xl/calcChain.xml><?xml version="1.0" encoding="utf-8"?>
<calcChain xmlns="http://schemas.openxmlformats.org/spreadsheetml/2006/main">
  <c r="GO23" i="1" l="1"/>
  <c r="GO22" i="1"/>
  <c r="GQ23" i="1"/>
  <c r="GR23" i="1" s="1"/>
  <c r="GQ22" i="1"/>
  <c r="GR22" i="1" s="1"/>
  <c r="GP20" i="1"/>
  <c r="GQ20" i="1" s="1"/>
  <c r="BP14" i="1"/>
  <c r="BQ15" i="1" s="1"/>
  <c r="GP17" i="1"/>
  <c r="GP16" i="1"/>
  <c r="GM17" i="1"/>
  <c r="GR17" i="1" s="1"/>
  <c r="GM16" i="1"/>
  <c r="GV16" i="1" s="1"/>
  <c r="GL17" i="1"/>
  <c r="GU17" i="1" s="1"/>
  <c r="GL16" i="1"/>
  <c r="GQ16" i="1" s="1"/>
  <c r="GJ16" i="1"/>
  <c r="GJ17" i="1" s="1"/>
  <c r="GI17" i="1"/>
  <c r="GI18" i="1" s="1"/>
  <c r="BQ11" i="1"/>
  <c r="BR13" i="1" s="1"/>
  <c r="AY10" i="1"/>
  <c r="FA7" i="1"/>
  <c r="FA8" i="1"/>
  <c r="GS22" i="1" l="1"/>
  <c r="GV17" i="1"/>
  <c r="GP22" i="1"/>
  <c r="GU16" i="1"/>
  <c r="GS23" i="1"/>
  <c r="GO17" i="1"/>
  <c r="GS17" i="1" s="1"/>
  <c r="GO16" i="1"/>
  <c r="GS16" i="1" s="1"/>
  <c r="BP15" i="1"/>
  <c r="GP23" i="1"/>
  <c r="GQ17" i="1"/>
  <c r="GR16" i="1"/>
</calcChain>
</file>

<file path=xl/sharedStrings.xml><?xml version="1.0" encoding="utf-8"?>
<sst xmlns="http://schemas.openxmlformats.org/spreadsheetml/2006/main" count="498" uniqueCount="411">
  <si>
    <t>REG</t>
  </si>
  <si>
    <t>LIBREG</t>
  </si>
  <si>
    <t>nb_loues</t>
  </si>
  <si>
    <t>nb_vacants</t>
  </si>
  <si>
    <t>nb_vides</t>
  </si>
  <si>
    <t>nb_asso</t>
  </si>
  <si>
    <t>nb_occup_finan</t>
  </si>
  <si>
    <t>nb_occup_temp</t>
  </si>
  <si>
    <t>nb_ls</t>
  </si>
  <si>
    <t>densite</t>
  </si>
  <si>
    <t>parc_non_conv</t>
  </si>
  <si>
    <t>libres</t>
  </si>
  <si>
    <t>nb_lgt_tot</t>
  </si>
  <si>
    <t>nb_ls_en_qpv</t>
  </si>
  <si>
    <t>nb_ls_individuels</t>
  </si>
  <si>
    <t>nb_ls_collectifs</t>
  </si>
  <si>
    <t>nb_ls_1piece</t>
  </si>
  <si>
    <t>nb_ls_2piece</t>
  </si>
  <si>
    <t>nb_ls_3piece</t>
  </si>
  <si>
    <t>nb_ls_4piece</t>
  </si>
  <si>
    <t>nb_ls_5piece_plus</t>
  </si>
  <si>
    <t>nb_ls_plai</t>
  </si>
  <si>
    <t>nb_ls_plus_ap_77</t>
  </si>
  <si>
    <t>nb_ls_plus_av_77</t>
  </si>
  <si>
    <t>nb_ls_pls</t>
  </si>
  <si>
    <t>nb_ls_pli</t>
  </si>
  <si>
    <t>nb_ls2024</t>
  </si>
  <si>
    <t>nb_ls2023</t>
  </si>
  <si>
    <t>nb_ls2022</t>
  </si>
  <si>
    <t>nb_ls2021</t>
  </si>
  <si>
    <t>nb_ls2020</t>
  </si>
  <si>
    <t>nb_ls2019</t>
  </si>
  <si>
    <t>nb_ls2018</t>
  </si>
  <si>
    <t>nb_ls2017</t>
  </si>
  <si>
    <t>nb_ls2016</t>
  </si>
  <si>
    <t>nb_ls2015</t>
  </si>
  <si>
    <t>nb_ls2014</t>
  </si>
  <si>
    <t>nb_ls2013</t>
  </si>
  <si>
    <t>evol_2024</t>
  </si>
  <si>
    <t>evol_2023</t>
  </si>
  <si>
    <t>evol_2022</t>
  </si>
  <si>
    <t>evol_2021</t>
  </si>
  <si>
    <t>evol_2020</t>
  </si>
  <si>
    <t>evol_2019</t>
  </si>
  <si>
    <t>evol_2018</t>
  </si>
  <si>
    <t>evol_2017</t>
  </si>
  <si>
    <t>evol_2016</t>
  </si>
  <si>
    <t>evol_2015</t>
  </si>
  <si>
    <t>evol_2014</t>
  </si>
  <si>
    <t>evol_2013</t>
  </si>
  <si>
    <t>nv_mes</t>
  </si>
  <si>
    <t>nv_mes_2024</t>
  </si>
  <si>
    <t>nv_mes_2023</t>
  </si>
  <si>
    <t>nv_mes_2022</t>
  </si>
  <si>
    <t>nv_mes_2021</t>
  </si>
  <si>
    <t>nv_mes_2020</t>
  </si>
  <si>
    <t>nv_mes_2019</t>
  </si>
  <si>
    <t>nv_mes_2018</t>
  </si>
  <si>
    <t>nv_mes_2017</t>
  </si>
  <si>
    <t>nv_mes_2016</t>
  </si>
  <si>
    <t>nv_mes_2015</t>
  </si>
  <si>
    <t>nv_mes_2014</t>
  </si>
  <si>
    <t>nv_mes_2013</t>
  </si>
  <si>
    <t>nb_ls_const_org</t>
  </si>
  <si>
    <t>nb_ls_av_trav</t>
  </si>
  <si>
    <t>nb_ls_ss_trav</t>
  </si>
  <si>
    <t>nb_ls_vefa</t>
  </si>
  <si>
    <t>nb_ls_vendu_occupant</t>
  </si>
  <si>
    <t>nb_ls_vendu_autre_bailleur</t>
  </si>
  <si>
    <t>nb_ls_autre_vente</t>
  </si>
  <si>
    <t>nb_ls_demolition</t>
  </si>
  <si>
    <t>nb_ls_sortie_autre_motif</t>
  </si>
  <si>
    <t>nb_ls_chgt_usage</t>
  </si>
  <si>
    <t>nb_ls_fusion_scission</t>
  </si>
  <si>
    <t>age</t>
  </si>
  <si>
    <t>age_inf_5</t>
  </si>
  <si>
    <t>age_5_10</t>
  </si>
  <si>
    <t>age_10_20</t>
  </si>
  <si>
    <t>age_20_40</t>
  </si>
  <si>
    <t>age_40_60</t>
  </si>
  <si>
    <t>age_60_plus</t>
  </si>
  <si>
    <t>nb_ls_individuels_recent</t>
  </si>
  <si>
    <t>nb_ls_collectifs_recent</t>
  </si>
  <si>
    <t>nb_neuf</t>
  </si>
  <si>
    <t>nb_ls_1piece_recent</t>
  </si>
  <si>
    <t>nb_ls_2piece_recent</t>
  </si>
  <si>
    <t>nb_ls_3piece_recent</t>
  </si>
  <si>
    <t>nb_ls_4piece_recent</t>
  </si>
  <si>
    <t>nb_ls_5piece_plus_recent</t>
  </si>
  <si>
    <t>nb_ls_en_qpv_recent</t>
  </si>
  <si>
    <t>nb_ls_plai_recent</t>
  </si>
  <si>
    <t>nb_ls_plus_recent</t>
  </si>
  <si>
    <t>nb_ls_pls_recent</t>
  </si>
  <si>
    <t>nb_ls_pli_recent</t>
  </si>
  <si>
    <t>ener_AB</t>
  </si>
  <si>
    <t>serre_AB</t>
  </si>
  <si>
    <t>nb_loues_vacant</t>
  </si>
  <si>
    <t>tx_vac</t>
  </si>
  <si>
    <t>tx_vac_2024</t>
  </si>
  <si>
    <t>tx_vac_2023</t>
  </si>
  <si>
    <t>tx_vac_2022</t>
  </si>
  <si>
    <t>tx_vac_2021</t>
  </si>
  <si>
    <t>tx_vac_2020</t>
  </si>
  <si>
    <t>tx_vac_2019</t>
  </si>
  <si>
    <t>tx_vac_2018</t>
  </si>
  <si>
    <t>tx_vac_2017</t>
  </si>
  <si>
    <t>tx_vac_2016</t>
  </si>
  <si>
    <t>tx_vac_2015</t>
  </si>
  <si>
    <t>tx_vac_2014</t>
  </si>
  <si>
    <t>tx_vac_2013</t>
  </si>
  <si>
    <t>tx_vac3</t>
  </si>
  <si>
    <t>tx_vac_3_2024</t>
  </si>
  <si>
    <t>tx_vac_3_2023</t>
  </si>
  <si>
    <t>tx_vac_3_2022</t>
  </si>
  <si>
    <t>tx_vac_3_2021</t>
  </si>
  <si>
    <t>tx_vac_3_2020</t>
  </si>
  <si>
    <t>tx_vac_3_2019</t>
  </si>
  <si>
    <t>tx_vac_3_2018</t>
  </si>
  <si>
    <t>tx_vac_3_2017</t>
  </si>
  <si>
    <t>tx_vac_3_2016</t>
  </si>
  <si>
    <t>tx_vac_3_2015</t>
  </si>
  <si>
    <t>tx_vac_3_2014</t>
  </si>
  <si>
    <t>tx_vac_3_2013</t>
  </si>
  <si>
    <t>tx_mob</t>
  </si>
  <si>
    <t>tx_mob_2024</t>
  </si>
  <si>
    <t>tx_mob_2023</t>
  </si>
  <si>
    <t>tx_mob_2022</t>
  </si>
  <si>
    <t>tx_mob_2021</t>
  </si>
  <si>
    <t>tx_mob_2020</t>
  </si>
  <si>
    <t>tx_mob_2019</t>
  </si>
  <si>
    <t>tx_mob_2018</t>
  </si>
  <si>
    <t>tx_mob_2017</t>
  </si>
  <si>
    <t>tx_mob_2016</t>
  </si>
  <si>
    <t>tx_mob_2015</t>
  </si>
  <si>
    <t>tx_mob_2014</t>
  </si>
  <si>
    <t>tx_mob_2013</t>
  </si>
  <si>
    <t>loymoy</t>
  </si>
  <si>
    <t>loymoy_2024</t>
  </si>
  <si>
    <t>loymoy_2023</t>
  </si>
  <si>
    <t>loymoy_2022</t>
  </si>
  <si>
    <t>loymoy_2021</t>
  </si>
  <si>
    <t>loymoy_2020</t>
  </si>
  <si>
    <t>loymoy_2019</t>
  </si>
  <si>
    <t>loymoy_2018</t>
  </si>
  <si>
    <t>loymoy_2017</t>
  </si>
  <si>
    <t>loymoy_2016</t>
  </si>
  <si>
    <t>loymoy_2015</t>
  </si>
  <si>
    <t>loymoy_2014</t>
  </si>
  <si>
    <t>loymoy_2013</t>
  </si>
  <si>
    <t>evol_loyer2024</t>
  </si>
  <si>
    <t>evol_loyer2023</t>
  </si>
  <si>
    <t>evol_loyer2022</t>
  </si>
  <si>
    <t>evol_loyer2021</t>
  </si>
  <si>
    <t>evol_loyer2020</t>
  </si>
  <si>
    <t>evol_loyer2019</t>
  </si>
  <si>
    <t>evol_loyer2018</t>
  </si>
  <si>
    <t>evol_loyer2017</t>
  </si>
  <si>
    <t>evol_loyer2016</t>
  </si>
  <si>
    <t>evol_loyer2015</t>
  </si>
  <si>
    <t>evol_loyer2014</t>
  </si>
  <si>
    <t>evol_loyer2013</t>
  </si>
  <si>
    <t>loymoy_q2</t>
  </si>
  <si>
    <t>loymoy_q4</t>
  </si>
  <si>
    <t>loymoy_r</t>
  </si>
  <si>
    <t>loymoy_plai</t>
  </si>
  <si>
    <t>loymoy_plus_av</t>
  </si>
  <si>
    <t>loymoy_plus_ap</t>
  </si>
  <si>
    <t>loymoy_pls</t>
  </si>
  <si>
    <t>loymoy_pli</t>
  </si>
  <si>
    <t>loymoy_inf_5</t>
  </si>
  <si>
    <t>loymoy_5_10</t>
  </si>
  <si>
    <t>loymoy_10_20</t>
  </si>
  <si>
    <t>loymoy_20_40</t>
  </si>
  <si>
    <t>loymoy_40_60</t>
  </si>
  <si>
    <t>loymoy_60_plus</t>
  </si>
  <si>
    <t>serre_A</t>
  </si>
  <si>
    <t>serre_B</t>
  </si>
  <si>
    <t>serre_C</t>
  </si>
  <si>
    <t>serre_D</t>
  </si>
  <si>
    <t>serre_E</t>
  </si>
  <si>
    <t>serre_F</t>
  </si>
  <si>
    <t>serre_G</t>
  </si>
  <si>
    <t>serre_NR</t>
  </si>
  <si>
    <t>ener_A</t>
  </si>
  <si>
    <t>ener_B</t>
  </si>
  <si>
    <t>ener_C</t>
  </si>
  <si>
    <t>ener_D</t>
  </si>
  <si>
    <t>ener_E</t>
  </si>
  <si>
    <t>ener_F</t>
  </si>
  <si>
    <t>ener_G</t>
  </si>
  <si>
    <t>ener_NR</t>
  </si>
  <si>
    <t>ener_A_new</t>
  </si>
  <si>
    <t>ener_B_new</t>
  </si>
  <si>
    <t>ener_C_new</t>
  </si>
  <si>
    <t>ener_D_new</t>
  </si>
  <si>
    <t>ener_E_new</t>
  </si>
  <si>
    <t>ener_F_new</t>
  </si>
  <si>
    <t>ener_G_new</t>
  </si>
  <si>
    <t>ener_NR_new</t>
  </si>
  <si>
    <t>nb_dpe_realise</t>
  </si>
  <si>
    <t>perc_dpe_realise</t>
  </si>
  <si>
    <t>44</t>
  </si>
  <si>
    <t>Grand Est</t>
  </si>
  <si>
    <t>992</t>
  </si>
  <si>
    <t>Total France métropolitaine</t>
  </si>
  <si>
    <t>Ensemble du parc</t>
  </si>
  <si>
    <t>Evolution du parc</t>
  </si>
  <si>
    <t>Parc récent (mis en service il y a 5 ans ou moins, i.e. dont l'année de première mise en location dans le parc social est supérieure ou égale à 2015)</t>
  </si>
  <si>
    <t>Vacances et mobilité</t>
  </si>
  <si>
    <t>Loyers</t>
  </si>
  <si>
    <t>DPE effet de serre (en effectif) (avant 07/2021)</t>
  </si>
  <si>
    <t>DPE énergie (en effectif) (avant 07/2021)</t>
  </si>
  <si>
    <t>DPE énergie (en effectif) (après 07/2021)</t>
  </si>
  <si>
    <t>Nombre de logements dont le DPE a été réalisé</t>
  </si>
  <si>
    <t>Pourcentage de logements dont le DPE a été réalisé</t>
  </si>
  <si>
    <t>Répartition par mode (en effectif)</t>
  </si>
  <si>
    <t>Ensemble du parc social</t>
  </si>
  <si>
    <t>Densité pour 100 résidences</t>
  </si>
  <si>
    <t>Parc non conventionné des SEM</t>
  </si>
  <si>
    <t>Parc loyer libre</t>
  </si>
  <si>
    <t>Ensemble du parc locatif des bailleurs sociaux</t>
  </si>
  <si>
    <t>Nombre de logements en QPV</t>
  </si>
  <si>
    <t>Type de construction (en effectif)</t>
  </si>
  <si>
    <t>Nombre de pièces (en effectif)</t>
  </si>
  <si>
    <t>Financement d'origine (en effectif)</t>
  </si>
  <si>
    <t>Ensemble du parc social 2024</t>
  </si>
  <si>
    <t>Ensemble du parc social 2023</t>
  </si>
  <si>
    <t>Ensemble du parc social 2022</t>
  </si>
  <si>
    <t>Ensemble du parc social 2021</t>
  </si>
  <si>
    <t>Ensemble du parc social 2020</t>
  </si>
  <si>
    <t>Ensemble du parc social 2019</t>
  </si>
  <si>
    <t>Ensemble du parc social 2018</t>
  </si>
  <si>
    <t>Ensemble du parc social 2017</t>
  </si>
  <si>
    <t>Ensemble du parc social 2016</t>
  </si>
  <si>
    <t>Ensemble du parc social 2015</t>
  </si>
  <si>
    <t>Ensemble du parc social 2014</t>
  </si>
  <si>
    <t>Ensemble du parc social 2013</t>
  </si>
  <si>
    <t>Evolution du parc complet 2025/2024  %</t>
  </si>
  <si>
    <t>Evolution du parc complet 2024/2023  %</t>
  </si>
  <si>
    <t>Evolution du parc complet 2023/2022 %</t>
  </si>
  <si>
    <t>Evolution du parc complet 2022/2021 %</t>
  </si>
  <si>
    <t>Evolution du parc complet 2021/2020 %</t>
  </si>
  <si>
    <t>Evolution du parc complet 2020/2019 %</t>
  </si>
  <si>
    <t>Evolution du parc complet 2019/2018 %</t>
  </si>
  <si>
    <t>Evolution du parc complet 2018/2017 %</t>
  </si>
  <si>
    <t>Evolution du parc complet 2017/2016 %</t>
  </si>
  <si>
    <t>Evolution du parc complet 2016/2015 %</t>
  </si>
  <si>
    <t>Evolution du parc complet 2015/2014 %</t>
  </si>
  <si>
    <t>Evolution du parc complet 2014/2013 %</t>
  </si>
  <si>
    <t>Mises en service au 1er janvier 2025</t>
  </si>
  <si>
    <t>Mises en service au 1er janvier 2024</t>
  </si>
  <si>
    <t>Mises en service au 1er janvier 2023</t>
  </si>
  <si>
    <t>Mises en service au 1er janvier 2022</t>
  </si>
  <si>
    <t>Mises en service au 1er janvier 2021</t>
  </si>
  <si>
    <t>Mises en service au 1er janvier 2020</t>
  </si>
  <si>
    <t>Mises en service au 1er janvier 2019</t>
  </si>
  <si>
    <t>Mises en service au 1er janvier 2018</t>
  </si>
  <si>
    <t>Mises en service au 1er janvier 2017</t>
  </si>
  <si>
    <t>Mises en service au 1er janvier 2016</t>
  </si>
  <si>
    <t>Mises en service au 1er janvier 2015</t>
  </si>
  <si>
    <t>Mises en service au 1er janvier 2014</t>
  </si>
  <si>
    <t>Mises en service au 1er janvier 2013</t>
  </si>
  <si>
    <t>Mises en service 2024 par origine</t>
  </si>
  <si>
    <t>Ventilation des sorties (en effectif)</t>
  </si>
  <si>
    <t>Changement d'usage</t>
  </si>
  <si>
    <t>Age moyen du parc (année de construction)</t>
  </si>
  <si>
    <t>Répartition par tranche d’âge (en effectif ; année de construction)</t>
  </si>
  <si>
    <t>Répartition par année de première mise en location</t>
  </si>
  <si>
    <t>Type de construction (en effectif)</t>
  </si>
  <si>
    <t>Neuf  (en effectif)</t>
  </si>
  <si>
    <t>QPV  (en effectif)</t>
  </si>
  <si>
    <t>Financement d'origine  (en effectif)</t>
  </si>
  <si>
    <t>DPE consommation énergie, A&amp;B en effectif</t>
  </si>
  <si>
    <t>DPE classe de l’impact sur l’effet de serre, A&amp;B en effectif</t>
  </si>
  <si>
    <t>Nombre de loués ou proposés à la location</t>
  </si>
  <si>
    <t>Taux de vacance %</t>
  </si>
  <si>
    <t>Taux de mobilité %</t>
  </si>
  <si>
    <t>Loyer moyen 2025, parc complet</t>
  </si>
  <si>
    <t>Loyer moyen 2024, parc complet</t>
  </si>
  <si>
    <t>Loyer moyen 2023, parc complet</t>
  </si>
  <si>
    <t>Loyer moyen 2022, parc complet</t>
  </si>
  <si>
    <t>Loyer moyen 2021, parc complet</t>
  </si>
  <si>
    <t>Loyer moyen 2020, parc complet</t>
  </si>
  <si>
    <t>Loyer moyen 2019, parc complet</t>
  </si>
  <si>
    <t>Loyer moyen 2018, parc complet</t>
  </si>
  <si>
    <t>Loyer moyen 2017, parc complet</t>
  </si>
  <si>
    <t>Loyer moyen 2016, parc complet</t>
  </si>
  <si>
    <t>Loyer moyen 2015, parc complet</t>
  </si>
  <si>
    <t>Loyer moyen 2014, parc complet</t>
  </si>
  <si>
    <t>Loyer moyen 2013, parc complet</t>
  </si>
  <si>
    <t>Evolution 2025/2024 %</t>
  </si>
  <si>
    <t>Evolution 2024/2023 %</t>
  </si>
  <si>
    <t>Evolution 2023/2022 %</t>
  </si>
  <si>
    <t>Evolution 2022/2021 %</t>
  </si>
  <si>
    <t>Evolution 2021/2020 %</t>
  </si>
  <si>
    <t>Evolution 2020/2019 %</t>
  </si>
  <si>
    <t>Evolution 2019/2018 %</t>
  </si>
  <si>
    <t>Evolution 2018/2017 %</t>
  </si>
  <si>
    <t>Evolution 2017/2016 %</t>
  </si>
  <si>
    <t>Evolution 2016/2015 %</t>
  </si>
  <si>
    <t>Evolution 2015/2014 %</t>
  </si>
  <si>
    <t>Evolution 2014/2013 %</t>
  </si>
  <si>
    <t>Nombre de logements dont le loyer moyen est %</t>
  </si>
  <si>
    <t>Loyer moyen parc récent</t>
  </si>
  <si>
    <t>Loyer moyen par financement</t>
  </si>
  <si>
    <t>Loyer moyen par tranche de construction</t>
  </si>
  <si>
    <t>A</t>
  </si>
  <si>
    <t>B</t>
  </si>
  <si>
    <t>C</t>
  </si>
  <si>
    <t>D</t>
  </si>
  <si>
    <t>E</t>
  </si>
  <si>
    <t>F</t>
  </si>
  <si>
    <t>G</t>
  </si>
  <si>
    <t>NR</t>
  </si>
  <si>
    <t>proposés à la location</t>
  </si>
  <si>
    <t>vides</t>
  </si>
  <si>
    <t>pris en charge par une association</t>
  </si>
  <si>
    <t>occupés avec ou sans contrepartie financière</t>
  </si>
  <si>
    <t>occupé pour de l'hébergement temporaire</t>
  </si>
  <si>
    <t xml:space="preserve">Individuel </t>
  </si>
  <si>
    <t>Collectif</t>
  </si>
  <si>
    <t>5 et plus</t>
  </si>
  <si>
    <t>PLAI</t>
  </si>
  <si>
    <t>PLUS après 1977 (*)</t>
  </si>
  <si>
    <t>PLUS avant 1977 (*)</t>
  </si>
  <si>
    <t>PLS</t>
  </si>
  <si>
    <t>PLI</t>
  </si>
  <si>
    <t>Construit par l'organisme</t>
  </si>
  <si>
    <t>Acquis avec travaux</t>
  </si>
  <si>
    <t>Acquis sans travaux</t>
  </si>
  <si>
    <t>Acquis en VEFA</t>
  </si>
  <si>
    <t>Ventes à l'occupant</t>
  </si>
  <si>
    <t>Vente autre bailleur</t>
  </si>
  <si>
    <t>Autre vente</t>
  </si>
  <si>
    <t>Démolition</t>
  </si>
  <si>
    <t>Autre motif</t>
  </si>
  <si>
    <t>Fusion scission</t>
  </si>
  <si>
    <t>Moins de 5 ans</t>
  </si>
  <si>
    <t>Entre 5 et 10 ans</t>
  </si>
  <si>
    <t>Entre 10 et 20 ans</t>
  </si>
  <si>
    <t>Entre 20 et 40 ans</t>
  </si>
  <si>
    <t>Entre 40 et 60 ans</t>
  </si>
  <si>
    <t>plus de 60 ans</t>
  </si>
  <si>
    <t>Individuel</t>
  </si>
  <si>
    <t>PLUS</t>
  </si>
  <si>
    <t>Totale</t>
  </si>
  <si>
    <t>&gt; 3 mois</t>
  </si>
  <si>
    <t>&lt; 1er quartile : 5,03 euros / m2 de surface habitable</t>
  </si>
  <si>
    <t>&gt; 3e quartile : 6,71 euros / m2 de surface habitable</t>
  </si>
  <si>
    <t>PLUS avant 1977</t>
  </si>
  <si>
    <t>PLUS après 1977</t>
  </si>
  <si>
    <t>5 ans ou moins</t>
  </si>
  <si>
    <t>loués</t>
  </si>
  <si>
    <t>vacants</t>
  </si>
  <si>
    <t>Au 01/01/2025</t>
  </si>
  <si>
    <t>Au 01/01/2024</t>
  </si>
  <si>
    <t>Au 01/01/2023</t>
  </si>
  <si>
    <t>Au 01/01/2022</t>
  </si>
  <si>
    <t>Au 01/01/2021</t>
  </si>
  <si>
    <t>Au 01/01/2020</t>
  </si>
  <si>
    <t>Au 01/01/2019</t>
  </si>
  <si>
    <t>Au 01/01/2018</t>
  </si>
  <si>
    <t>Au 01/01/2017</t>
  </si>
  <si>
    <t>Au 01/01/2016</t>
  </si>
  <si>
    <t>Au 01/01/2015</t>
  </si>
  <si>
    <t>Au 01/01/2014</t>
  </si>
  <si>
    <t>Au 01/01/2013</t>
  </si>
  <si>
    <t>France</t>
  </si>
  <si>
    <t>A + B (avt 2021)</t>
  </si>
  <si>
    <t>A + B (après 2021)</t>
  </si>
  <si>
    <t>E + F (avt 2021)</t>
  </si>
  <si>
    <t>E + F (après 2021)</t>
  </si>
  <si>
    <t>Part A+B avt 2021/ Total DPE réalisés</t>
  </si>
  <si>
    <t>Part A+B après 2021/ Total DPE réalisés</t>
  </si>
  <si>
    <t>Part E+F avt 2021/ Total DPE réalisés</t>
  </si>
  <si>
    <t>Part A+B avt 2021/ DPE réalisés avt 2021</t>
  </si>
  <si>
    <t>Part A+B après 2021/ DPE réalisés après</t>
  </si>
  <si>
    <t>Données RPLS au 1er janvier 2025</t>
  </si>
  <si>
    <t>Résultats RPLS : informations</t>
  </si>
  <si>
    <t>L'ensemble des statistiques  (mis à part pour le nombre de logement du parc locatif des bailleurs sociaux) sont calculées sur le champ du parc locatif social, i.e logements locatifs des bailleurs sociaux hors logement non conventionnés appartenant à une SEM. Ce champ est aussi appelé champ "Décret".</t>
  </si>
  <si>
    <t xml:space="preserve">  1. Calculs des indicateurs principaux</t>
  </si>
  <si>
    <t>Loyer moyen : somme des loyers / sommes des surfaces habitables des logements loués
Taux de vacance : logements vacants parmi les logements proposés à la location hors logements vides pour raison technique / logements proposés à la location
Taux de mobilité : pourcentage d’emménagements dans les logements proposés à la location depuis un an ou plus. Les emménagements dans logements mis en service au cours de l’année ne sont pas intégrés dans le calcul de ce taux de mobilité. Les baux en cours au 1er janvier de l'année N et ayant pris effet dans le courant de l’année N-1 ne sont pas considérés comme des emménagements.
Nouvelles mises en service : ensemble des logements mis en service entre le 2 janvier de l'année N-1 et le 1er janvier de l'année N. L’année de première mise en service est celle d’entrée du logement dans le parc locatif social.
Si vous souhaitez disposer de méthodes de calculs de certains indicateurs en particulier, vous pouvez nous contacter à l'adresse ci-dessous.</t>
  </si>
  <si>
    <t xml:space="preserve">  2. Référentiels géographiques</t>
  </si>
  <si>
    <t>Le référentiel géographique utilisé est le COG 2023 
Les communes et EPCI ayant des logements sociaux dans les années précédentes, mais plus à l'année N ont été retirés.
Des différences entre les totaux des onglets régions/départements/epci et communes peuvent ainsi être observés.
Si vous souhaitez disposer des données sur ces communes, vous pouvez nous contacter à l'adresse ci-dessous.</t>
  </si>
  <si>
    <t xml:space="preserve">  3. Rupture de séries en 2023</t>
  </si>
  <si>
    <t>Les méthodes d'imputation ont été revues pour les loyers en 2023, et un début de repérage des logements à loyer libre a été introduit. Ces changements ont un impact sur le nombre de logements sociaux et les loyers moyens. Pour ces variables concernées, le tableau présente à la fois l'ancienne et la nouvelle estimation. Le départ de la nouvelle série est signalé par une barre verticale rouge.</t>
  </si>
  <si>
    <t xml:space="preserve">  4. Contact</t>
  </si>
  <si>
    <t>Vous pouvez contacter l'équipe RPLS à l'adresse suivante : rpls.cgdd@developpement-durable.gouv.fr</t>
  </si>
  <si>
    <t>Libéllés RPLS - arrêté du 02 10 2012</t>
  </si>
  <si>
    <t>conventionné APL</t>
  </si>
  <si>
    <t>non conventionné APL</t>
  </si>
  <si>
    <t>A partir de 1977 (1983 dans les DOM)</t>
  </si>
  <si>
    <t>10. PLA d'intégration (LLTS dans les DOM)</t>
  </si>
  <si>
    <t>11. PLA Loyer Minoré / PLA Très Social / PLA Insertion</t>
  </si>
  <si>
    <t>12. PLA ordinaire</t>
  </si>
  <si>
    <t>PLUS ap. 77</t>
  </si>
  <si>
    <t>13. PLUS (LLS dans les DOM)</t>
  </si>
  <si>
    <t>14. PLS/PPLS/PCLS/PLA CFF</t>
  </si>
  <si>
    <t>15. PAP locatif</t>
  </si>
  <si>
    <t>16. PLI</t>
  </si>
  <si>
    <t>17. PCL (conventionné ou non)</t>
  </si>
  <si>
    <t xml:space="preserve">49. Autre financement </t>
  </si>
  <si>
    <t>Avant 1977 (1983 dans les DOM)</t>
  </si>
  <si>
    <t>50. HBM</t>
  </si>
  <si>
    <t>PLUS av. 77</t>
  </si>
  <si>
    <t>51. PLR/PSR</t>
  </si>
  <si>
    <t>52. HLM/O</t>
  </si>
  <si>
    <t>53. ILM</t>
  </si>
  <si>
    <t>54. ILN</t>
  </si>
  <si>
    <t>55. Prêts spéciaux du CFF</t>
  </si>
  <si>
    <t xml:space="preserve">99. Autre financement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</si>
</sst>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amily val="2"/>
    </font>
    <font>
      <sz val="11"/>
      <name val="Calibri"/>
      <family val="2"/>
      <scheme val="minor"/>
    </font>
    <font>
      <sz val="12"/>
      <color rgb="FF333333"/>
      <name val="Calibri"/>
      <family val="2"/>
    </font>
    <font>
      <sz val="11"/>
      <color rgb="FF333333"/>
      <name val="Calibri"/>
      <family val="2"/>
    </font>
    <font>
      <sz val="11"/>
      <name val="Arial"/>
      <family val="2"/>
    </font>
    <font>
      <i/>
      <sz val="11"/>
      <color theme="0" tint="-0.499984740745262"/>
      <name val="Calibri"/>
      <family val="2"/>
      <scheme val="minor"/>
    </font>
    <font>
      <sz val="11"/>
      <color rgb="FF000000"/>
      <name val="Arial"/>
      <family val="2"/>
      <charset val="1"/>
    </font>
    <font>
      <sz val="6"/>
      <color rgb="FF333333"/>
      <name val="Arial"/>
      <family val="2"/>
    </font>
    <font>
      <sz val="14"/>
      <color rgb="FF333333"/>
      <name val="Calibri"/>
      <family val="2"/>
    </font>
    <font>
      <sz val="11"/>
      <color rgb="FF000000"/>
      <name val="Calibri"/>
      <family val="2"/>
    </font>
    <font>
      <sz val="11"/>
      <color rgb="FF333333"/>
      <name val="Calibri"/>
      <family val="2"/>
      <charset val="1"/>
    </font>
    <font>
      <sz val="14"/>
      <color rgb="FF000000"/>
      <name val="Calibri"/>
      <family val="2"/>
    </font>
    <font>
      <b/>
      <sz val="14"/>
      <color rgb="FF000000"/>
      <name val="Calibri"/>
      <family val="2"/>
    </font>
  </fonts>
  <fills count="12">
    <fill>
      <patternFill patternType="none"/>
    </fill>
    <fill>
      <patternFill patternType="gray125"/>
    </fill>
    <fill>
      <patternFill patternType="solid">
        <fgColor rgb="FFDEEBF7"/>
        <bgColor rgb="FFDAE3F3"/>
      </patternFill>
    </fill>
    <fill>
      <patternFill patternType="solid">
        <fgColor rgb="FFFBE5D6"/>
        <bgColor rgb="FFFFF2CC"/>
      </patternFill>
    </fill>
    <fill>
      <patternFill patternType="solid">
        <fgColor rgb="FFEDEDED"/>
        <bgColor rgb="FFDEEBF7"/>
      </patternFill>
    </fill>
    <fill>
      <patternFill patternType="solid">
        <fgColor rgb="FFFFF2CC"/>
        <bgColor rgb="FFFBE5D6"/>
      </patternFill>
    </fill>
    <fill>
      <patternFill patternType="solid">
        <fgColor rgb="FFFFF2CC"/>
        <bgColor indexed="64"/>
      </patternFill>
    </fill>
    <fill>
      <patternFill patternType="solid">
        <fgColor rgb="FFDAE3F3"/>
        <bgColor rgb="FFDEEBF7"/>
      </patternFill>
    </fill>
    <fill>
      <patternFill patternType="solid">
        <fgColor rgb="FFE2F0D9"/>
        <bgColor rgb="FFEDEDED"/>
      </patternFill>
    </fill>
    <fill>
      <patternFill patternType="solid">
        <fgColor rgb="FF9DC3E6"/>
        <bgColor rgb="FFC0C0C0"/>
      </patternFill>
    </fill>
    <fill>
      <patternFill patternType="solid">
        <fgColor theme="8" tint="0.39997558519241921"/>
        <bgColor indexed="64"/>
      </patternFill>
    </fill>
    <fill>
      <patternFill patternType="solid">
        <fgColor theme="8"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ck">
        <color rgb="FFFF0000"/>
      </right>
      <top/>
      <bottom/>
      <diagonal/>
    </border>
    <border>
      <left style="thin">
        <color rgb="FF800000"/>
      </left>
      <right style="thin">
        <color rgb="FF800000"/>
      </right>
      <top style="thin">
        <color rgb="FF800000"/>
      </top>
      <bottom style="thin">
        <color rgb="FF800000"/>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2">
    <xf numFmtId="0" fontId="0" fillId="0" borderId="0"/>
    <xf numFmtId="0" fontId="6" fillId="0" borderId="0"/>
  </cellStyleXfs>
  <cellXfs count="100">
    <xf numFmtId="0" fontId="0" fillId="0" borderId="0" xfId="0"/>
    <xf numFmtId="2" fontId="1" fillId="0" borderId="0" xfId="0" applyNumberFormat="1" applyFont="1"/>
    <xf numFmtId="3" fontId="1" fillId="0" borderId="0" xfId="0" applyNumberFormat="1" applyFont="1"/>
    <xf numFmtId="0" fontId="4" fillId="6" borderId="3" xfId="0" applyFont="1" applyFill="1" applyBorder="1"/>
    <xf numFmtId="0" fontId="4" fillId="6" borderId="7" xfId="0" applyFont="1" applyFill="1" applyBorder="1"/>
    <xf numFmtId="0" fontId="4" fillId="0" borderId="0" xfId="0" applyFont="1"/>
    <xf numFmtId="1" fontId="3" fillId="3" borderId="11" xfId="0" applyNumberFormat="1" applyFont="1" applyFill="1" applyBorder="1" applyAlignment="1">
      <alignment horizontal="center" vertical="center" wrapText="1"/>
    </xf>
    <xf numFmtId="0" fontId="3" fillId="5" borderId="4" xfId="0" applyFont="1" applyFill="1" applyBorder="1" applyAlignment="1">
      <alignment vertical="center" wrapText="1"/>
    </xf>
    <xf numFmtId="0" fontId="3" fillId="5" borderId="5" xfId="0" applyFont="1" applyFill="1" applyBorder="1" applyAlignment="1">
      <alignment vertical="center" wrapText="1"/>
    </xf>
    <xf numFmtId="0" fontId="3" fillId="2" borderId="1" xfId="0" applyFont="1" applyFill="1" applyBorder="1" applyAlignment="1">
      <alignment horizontal="center" vertical="center" wrapText="1"/>
    </xf>
    <xf numFmtId="1" fontId="3" fillId="3" borderId="12" xfId="0" applyNumberFormat="1" applyFont="1" applyFill="1" applyBorder="1" applyAlignment="1">
      <alignment horizontal="center" vertical="center" wrapText="1"/>
    </xf>
    <xf numFmtId="0" fontId="3" fillId="5" borderId="1" xfId="0" applyFont="1" applyFill="1" applyBorder="1" applyAlignment="1">
      <alignment vertical="center" wrapText="1"/>
    </xf>
    <xf numFmtId="3" fontId="5" fillId="0" borderId="0" xfId="0" applyNumberFormat="1" applyFont="1"/>
    <xf numFmtId="3" fontId="5" fillId="0" borderId="15" xfId="0" applyNumberFormat="1" applyFont="1" applyBorder="1"/>
    <xf numFmtId="3" fontId="1" fillId="0" borderId="15" xfId="0" applyNumberFormat="1" applyFont="1" applyBorder="1"/>
    <xf numFmtId="2" fontId="1" fillId="0" borderId="15" xfId="0" applyNumberFormat="1" applyFont="1" applyBorder="1"/>
    <xf numFmtId="4" fontId="1" fillId="0" borderId="0" xfId="0" applyNumberFormat="1" applyFont="1"/>
    <xf numFmtId="9" fontId="1" fillId="0" borderId="0" xfId="0" applyNumberFormat="1" applyFont="1"/>
    <xf numFmtId="165" fontId="1" fillId="0" borderId="0" xfId="0" applyNumberFormat="1" applyFont="1"/>
    <xf numFmtId="3" fontId="1" fillId="0" borderId="0" xfId="0" applyNumberFormat="1" applyFont="1" applyAlignment="1">
      <alignment wrapText="1"/>
    </xf>
    <xf numFmtId="3" fontId="1" fillId="0" borderId="0" xfId="0" applyNumberFormat="1" applyFont="1" applyFill="1"/>
    <xf numFmtId="3" fontId="1" fillId="0" borderId="15" xfId="0" applyNumberFormat="1" applyFont="1" applyFill="1" applyBorder="1"/>
    <xf numFmtId="2" fontId="1" fillId="0" borderId="0" xfId="0" applyNumberFormat="1" applyFont="1" applyFill="1"/>
    <xf numFmtId="2" fontId="1" fillId="0" borderId="15" xfId="0" applyNumberFormat="1" applyFont="1" applyFill="1" applyBorder="1"/>
    <xf numFmtId="4" fontId="1" fillId="0" borderId="0" xfId="0" applyNumberFormat="1" applyFont="1" applyFill="1"/>
    <xf numFmtId="0" fontId="3" fillId="2" borderId="1"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7" borderId="8"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0"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1" fontId="3" fillId="3" borderId="8" xfId="0" applyNumberFormat="1" applyFont="1" applyFill="1" applyBorder="1" applyAlignment="1">
      <alignment horizontal="center" vertical="center" wrapText="1"/>
    </xf>
    <xf numFmtId="1" fontId="3" fillId="3" borderId="11" xfId="0" applyNumberFormat="1" applyFont="1" applyFill="1" applyBorder="1" applyAlignment="1">
      <alignment horizontal="center" vertical="center" wrapText="1"/>
    </xf>
    <xf numFmtId="1" fontId="3" fillId="3" borderId="12"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8" borderId="1" xfId="0" applyFont="1" applyFill="1" applyBorder="1" applyAlignment="1">
      <alignment horizontal="left"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5" borderId="1" xfId="0" applyFont="1" applyFill="1" applyBorder="1" applyAlignment="1">
      <alignment horizontal="left" vertical="center" wrapText="1"/>
    </xf>
    <xf numFmtId="164" fontId="3" fillId="2" borderId="1" xfId="0" applyNumberFormat="1" applyFont="1" applyFill="1" applyBorder="1" applyAlignment="1">
      <alignment horizontal="center" vertical="center" wrapText="1"/>
    </xf>
    <xf numFmtId="0" fontId="7" fillId="0" borderId="0" xfId="1" applyFont="1"/>
    <xf numFmtId="0" fontId="7" fillId="0" borderId="0" xfId="1" applyFont="1" applyAlignment="1">
      <alignment wrapText="1"/>
    </xf>
    <xf numFmtId="0" fontId="6" fillId="0" borderId="0" xfId="1"/>
    <xf numFmtId="0" fontId="8" fillId="0" borderId="16" xfId="1" applyFont="1" applyBorder="1" applyAlignment="1">
      <alignment wrapText="1"/>
    </xf>
    <xf numFmtId="0" fontId="3" fillId="0" borderId="0" xfId="1" applyFont="1" applyAlignment="1">
      <alignment wrapText="1"/>
    </xf>
    <xf numFmtId="0" fontId="3" fillId="9" borderId="0" xfId="1" applyFont="1" applyFill="1" applyAlignment="1">
      <alignment wrapText="1"/>
    </xf>
    <xf numFmtId="0" fontId="9" fillId="0" borderId="0" xfId="1" applyFont="1" applyAlignment="1">
      <alignment wrapText="1"/>
    </xf>
    <xf numFmtId="0" fontId="9" fillId="0" borderId="0" xfId="1" applyFont="1"/>
    <xf numFmtId="0" fontId="3" fillId="0" borderId="0" xfId="1" applyFont="1" applyAlignment="1">
      <alignment wrapText="1"/>
    </xf>
    <xf numFmtId="0" fontId="6" fillId="0" borderId="0" xfId="1" applyAlignment="1">
      <alignment wrapText="1"/>
    </xf>
    <xf numFmtId="0" fontId="6" fillId="0" borderId="0" xfId="1" applyAlignment="1">
      <alignment wrapText="1"/>
    </xf>
    <xf numFmtId="0" fontId="10" fillId="0" borderId="0" xfId="1" applyFont="1" applyAlignment="1">
      <alignment wrapText="1"/>
    </xf>
    <xf numFmtId="0" fontId="11" fillId="10" borderId="17" xfId="1" applyFont="1" applyFill="1" applyBorder="1"/>
    <xf numFmtId="0" fontId="11" fillId="10" borderId="18" xfId="1" applyFont="1" applyFill="1" applyBorder="1"/>
    <xf numFmtId="49" fontId="11" fillId="10" borderId="18" xfId="1" applyNumberFormat="1" applyFont="1" applyFill="1" applyBorder="1"/>
    <xf numFmtId="0" fontId="12" fillId="11" borderId="19" xfId="1" applyFont="1" applyFill="1" applyBorder="1"/>
    <xf numFmtId="0" fontId="11" fillId="0" borderId="19" xfId="1" applyFont="1" applyBorder="1"/>
    <xf numFmtId="0" fontId="11" fillId="0" borderId="20" xfId="1" applyFont="1" applyBorder="1"/>
    <xf numFmtId="0" fontId="11" fillId="0" borderId="21" xfId="1" applyFont="1" applyBorder="1"/>
  </cellXfs>
  <cellStyles count="2">
    <cellStyle name="Normal" xfId="0" builtinId="0"/>
    <cellStyle name="Normal 2" xfId="1" xr:uid="{5CD9996D-FB90-4A2E-9183-A943794CB1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pls.cgdd@developpement-durable.gouv.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43E49-116D-4D9B-8A3F-35AD37B9839C}">
  <dimension ref="A1:AR23"/>
  <sheetViews>
    <sheetView topLeftCell="A16" zoomScaleNormal="100" workbookViewId="0">
      <selection activeCell="B36" sqref="B36"/>
    </sheetView>
  </sheetViews>
  <sheetFormatPr baseColWidth="10" defaultColWidth="12" defaultRowHeight="14.25" x14ac:dyDescent="0.2"/>
  <cols>
    <col min="1" max="1" width="12" style="83"/>
    <col min="2" max="4" width="48.28515625" style="91" customWidth="1"/>
    <col min="5" max="16384" width="12" style="83"/>
  </cols>
  <sheetData>
    <row r="1" spans="1:44" x14ac:dyDescent="0.2">
      <c r="A1" s="81"/>
      <c r="B1" s="82"/>
      <c r="C1" s="82"/>
      <c r="D1" s="82"/>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row>
    <row r="2" spans="1:44" ht="19.350000000000001" customHeight="1" x14ac:dyDescent="0.3">
      <c r="A2" s="81"/>
      <c r="B2" s="84" t="s">
        <v>378</v>
      </c>
      <c r="C2" s="84"/>
      <c r="D2" s="84"/>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4" x14ac:dyDescent="0.2">
      <c r="A3" s="81"/>
      <c r="B3" s="82"/>
      <c r="C3" s="82"/>
      <c r="D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row>
    <row r="4" spans="1:44" ht="31.9" customHeight="1" x14ac:dyDescent="0.25">
      <c r="A4" s="81"/>
      <c r="B4" s="85" t="s">
        <v>379</v>
      </c>
      <c r="C4" s="85"/>
      <c r="D4" s="85"/>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row>
    <row r="5" spans="1:44" x14ac:dyDescent="0.2">
      <c r="A5" s="81"/>
      <c r="B5" s="82"/>
      <c r="C5" s="82"/>
      <c r="D5" s="82"/>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row>
    <row r="6" spans="1:44" ht="15.75" customHeight="1" x14ac:dyDescent="0.25">
      <c r="A6" s="81"/>
      <c r="B6" s="86" t="s">
        <v>380</v>
      </c>
      <c r="C6" s="86"/>
      <c r="D6" s="86"/>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row>
    <row r="7" spans="1:44" x14ac:dyDescent="0.2">
      <c r="A7" s="81"/>
      <c r="B7" s="82"/>
      <c r="C7" s="82"/>
      <c r="D7" s="82"/>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row>
    <row r="8" spans="1:44" ht="15.75" customHeight="1" x14ac:dyDescent="0.2">
      <c r="B8" s="85" t="s">
        <v>381</v>
      </c>
      <c r="C8" s="85"/>
      <c r="D8" s="85"/>
    </row>
    <row r="9" spans="1:44" x14ac:dyDescent="0.2">
      <c r="B9" s="85"/>
      <c r="C9" s="85"/>
      <c r="D9" s="85"/>
    </row>
    <row r="10" spans="1:44" ht="128.25" customHeight="1" x14ac:dyDescent="0.2">
      <c r="B10" s="85"/>
      <c r="C10" s="85"/>
      <c r="D10" s="85"/>
    </row>
    <row r="12" spans="1:44" ht="15.75" customHeight="1" x14ac:dyDescent="0.25">
      <c r="A12" s="81"/>
      <c r="B12" s="86" t="s">
        <v>382</v>
      </c>
      <c r="C12" s="86"/>
      <c r="D12" s="86"/>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row>
    <row r="14" spans="1:44" ht="96" customHeight="1" x14ac:dyDescent="0.25">
      <c r="B14" s="87" t="s">
        <v>383</v>
      </c>
      <c r="C14" s="88"/>
      <c r="D14" s="88"/>
    </row>
    <row r="15" spans="1:44" ht="15" x14ac:dyDescent="0.25">
      <c r="B15" s="89"/>
      <c r="C15" s="89"/>
      <c r="D15" s="89"/>
    </row>
    <row r="16" spans="1:44" ht="15" x14ac:dyDescent="0.25">
      <c r="B16" s="86" t="s">
        <v>384</v>
      </c>
      <c r="C16" s="86"/>
      <c r="D16" s="86"/>
    </row>
    <row r="17" spans="1:44" ht="15" x14ac:dyDescent="0.25">
      <c r="B17" s="89"/>
      <c r="C17" s="89"/>
      <c r="D17" s="89"/>
    </row>
    <row r="18" spans="1:44" ht="43.15" customHeight="1" x14ac:dyDescent="0.25">
      <c r="B18" s="85" t="s">
        <v>385</v>
      </c>
      <c r="C18" s="90"/>
      <c r="D18" s="90"/>
    </row>
    <row r="19" spans="1:44" ht="15" x14ac:dyDescent="0.25">
      <c r="B19" s="89"/>
      <c r="C19" s="89"/>
      <c r="D19" s="89"/>
    </row>
    <row r="20" spans="1:44" ht="15" x14ac:dyDescent="0.25">
      <c r="B20" s="86" t="s">
        <v>386</v>
      </c>
      <c r="C20" s="86"/>
      <c r="D20" s="86"/>
    </row>
    <row r="21" spans="1:44" ht="15.75" customHeight="1" x14ac:dyDescent="0.2">
      <c r="A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row>
    <row r="22" spans="1:44" ht="15" x14ac:dyDescent="0.25">
      <c r="B22" s="92" t="s">
        <v>387</v>
      </c>
      <c r="C22" s="92"/>
      <c r="D22" s="92"/>
    </row>
    <row r="23" spans="1:44" ht="15.75" customHeight="1" x14ac:dyDescent="0.2"/>
  </sheetData>
  <mergeCells count="10">
    <mergeCell ref="B16:D16"/>
    <mergeCell ref="B18:D18"/>
    <mergeCell ref="B20:D20"/>
    <mergeCell ref="B22:D22"/>
    <mergeCell ref="B2:D2"/>
    <mergeCell ref="B4:D4"/>
    <mergeCell ref="B6:D6"/>
    <mergeCell ref="B8:D10"/>
    <mergeCell ref="B12:D12"/>
    <mergeCell ref="B14:D14"/>
  </mergeCells>
  <hyperlinks>
    <hyperlink ref="B22" r:id="rId1" xr:uid="{F80B587D-C353-4D99-AFF5-BF905CCF2427}"/>
  </hyperlink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Y23"/>
  <sheetViews>
    <sheetView tabSelected="1" zoomScale="110" zoomScaleNormal="110" workbookViewId="0">
      <pane ySplit="4" topLeftCell="A5" activePane="bottomLeft" state="frozen"/>
      <selection activeCell="M1" sqref="M1"/>
      <selection pane="bottomLeft" activeCell="G31" sqref="G31"/>
    </sheetView>
  </sheetViews>
  <sheetFormatPr baseColWidth="10" defaultColWidth="11.5703125" defaultRowHeight="15" x14ac:dyDescent="0.25"/>
  <cols>
    <col min="1" max="1" width="5.28515625" style="2" customWidth="1"/>
    <col min="2" max="2" width="32.28515625" style="2" customWidth="1"/>
    <col min="3" max="181" width="14.85546875" style="2" customWidth="1"/>
    <col min="182" max="207" width="10.7109375" style="2" customWidth="1"/>
    <col min="208" max="16384" width="11.5703125" style="2"/>
  </cols>
  <sheetData>
    <row r="1" spans="1:207" s="5" customFormat="1" ht="15.6" customHeight="1" x14ac:dyDescent="0.2">
      <c r="A1" s="26" t="s">
        <v>377</v>
      </c>
      <c r="B1" s="27"/>
      <c r="C1" s="72" t="s">
        <v>205</v>
      </c>
      <c r="D1" s="73"/>
      <c r="E1" s="73"/>
      <c r="F1" s="73"/>
      <c r="G1" s="73"/>
      <c r="H1" s="73"/>
      <c r="I1" s="73"/>
      <c r="J1" s="73"/>
      <c r="K1" s="73"/>
      <c r="L1" s="73"/>
      <c r="M1" s="73"/>
      <c r="N1" s="73"/>
      <c r="O1" s="73"/>
      <c r="P1" s="73"/>
      <c r="Q1" s="73"/>
      <c r="R1" s="73"/>
      <c r="S1" s="73"/>
      <c r="T1" s="73"/>
      <c r="U1" s="73"/>
      <c r="V1" s="73"/>
      <c r="W1" s="73"/>
      <c r="X1" s="73"/>
      <c r="Y1" s="73"/>
      <c r="Z1" s="73"/>
      <c r="AA1" s="74" t="s">
        <v>206</v>
      </c>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6"/>
      <c r="CD1" s="77" t="s">
        <v>207</v>
      </c>
      <c r="CE1" s="78"/>
      <c r="CF1" s="78"/>
      <c r="CG1" s="78"/>
      <c r="CH1" s="78"/>
      <c r="CI1" s="78"/>
      <c r="CJ1" s="78"/>
      <c r="CK1" s="78"/>
      <c r="CL1" s="78"/>
      <c r="CM1" s="78"/>
      <c r="CN1" s="78"/>
      <c r="CO1" s="78"/>
      <c r="CP1" s="78"/>
      <c r="CQ1" s="78"/>
      <c r="CR1" s="78"/>
      <c r="CS1" s="78"/>
      <c r="CT1" s="78"/>
      <c r="CU1" s="78"/>
      <c r="CV1" s="78"/>
      <c r="CW1" s="78"/>
      <c r="CX1" s="78"/>
      <c r="CY1" s="78"/>
      <c r="CZ1" s="79" t="s">
        <v>208</v>
      </c>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48"/>
      <c r="EJ1" s="3"/>
      <c r="EK1" s="3"/>
      <c r="EL1" s="4"/>
      <c r="EM1" s="42" t="s">
        <v>209</v>
      </c>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65" t="s">
        <v>210</v>
      </c>
      <c r="GA1" s="65"/>
      <c r="GB1" s="65"/>
      <c r="GC1" s="65"/>
      <c r="GD1" s="65"/>
      <c r="GE1" s="65"/>
      <c r="GF1" s="65"/>
      <c r="GG1" s="65"/>
      <c r="GH1" s="65" t="s">
        <v>211</v>
      </c>
      <c r="GI1" s="65"/>
      <c r="GJ1" s="65"/>
      <c r="GK1" s="65"/>
      <c r="GL1" s="65"/>
      <c r="GM1" s="65"/>
      <c r="GN1" s="65"/>
      <c r="GO1" s="65"/>
      <c r="GP1" s="65" t="s">
        <v>212</v>
      </c>
      <c r="GQ1" s="65"/>
      <c r="GR1" s="65"/>
      <c r="GS1" s="65"/>
      <c r="GT1" s="65"/>
      <c r="GU1" s="65"/>
      <c r="GV1" s="65"/>
      <c r="GW1" s="65"/>
      <c r="GX1" s="66" t="s">
        <v>213</v>
      </c>
      <c r="GY1" s="66" t="s">
        <v>214</v>
      </c>
    </row>
    <row r="2" spans="1:207" s="5" customFormat="1" ht="33" customHeight="1" x14ac:dyDescent="0.2">
      <c r="A2" s="28"/>
      <c r="B2" s="29"/>
      <c r="C2" s="25" t="s">
        <v>215</v>
      </c>
      <c r="D2" s="25"/>
      <c r="E2" s="25"/>
      <c r="F2" s="25"/>
      <c r="G2" s="25"/>
      <c r="H2" s="25"/>
      <c r="I2" s="25" t="s">
        <v>216</v>
      </c>
      <c r="J2" s="25" t="s">
        <v>217</v>
      </c>
      <c r="K2" s="25" t="s">
        <v>218</v>
      </c>
      <c r="L2" s="69" t="s">
        <v>219</v>
      </c>
      <c r="M2" s="25" t="s">
        <v>220</v>
      </c>
      <c r="N2" s="80" t="s">
        <v>221</v>
      </c>
      <c r="O2" s="25" t="s">
        <v>222</v>
      </c>
      <c r="P2" s="25"/>
      <c r="Q2" s="25" t="s">
        <v>223</v>
      </c>
      <c r="R2" s="25"/>
      <c r="S2" s="25"/>
      <c r="T2" s="25"/>
      <c r="U2" s="25"/>
      <c r="V2" s="25" t="s">
        <v>224</v>
      </c>
      <c r="W2" s="25"/>
      <c r="X2" s="25"/>
      <c r="Y2" s="25"/>
      <c r="Z2" s="25"/>
      <c r="AA2" s="63" t="s">
        <v>225</v>
      </c>
      <c r="AB2" s="63" t="s">
        <v>226</v>
      </c>
      <c r="AC2" s="63" t="s">
        <v>227</v>
      </c>
      <c r="AD2" s="63" t="s">
        <v>228</v>
      </c>
      <c r="AE2" s="63" t="s">
        <v>229</v>
      </c>
      <c r="AF2" s="63" t="s">
        <v>230</v>
      </c>
      <c r="AG2" s="63" t="s">
        <v>231</v>
      </c>
      <c r="AH2" s="63" t="s">
        <v>232</v>
      </c>
      <c r="AI2" s="63" t="s">
        <v>233</v>
      </c>
      <c r="AJ2" s="63" t="s">
        <v>234</v>
      </c>
      <c r="AK2" s="63" t="s">
        <v>235</v>
      </c>
      <c r="AL2" s="63" t="s">
        <v>236</v>
      </c>
      <c r="AM2" s="63" t="s">
        <v>237</v>
      </c>
      <c r="AN2" s="63" t="s">
        <v>238</v>
      </c>
      <c r="AO2" s="60" t="s">
        <v>239</v>
      </c>
      <c r="AP2" s="60" t="s">
        <v>240</v>
      </c>
      <c r="AQ2" s="60" t="s">
        <v>241</v>
      </c>
      <c r="AR2" s="60" t="s">
        <v>242</v>
      </c>
      <c r="AS2" s="60" t="s">
        <v>243</v>
      </c>
      <c r="AT2" s="60" t="s">
        <v>244</v>
      </c>
      <c r="AU2" s="60" t="s">
        <v>245</v>
      </c>
      <c r="AV2" s="60" t="s">
        <v>246</v>
      </c>
      <c r="AW2" s="60" t="s">
        <v>247</v>
      </c>
      <c r="AX2" s="60" t="s">
        <v>248</v>
      </c>
      <c r="AY2" s="60" t="s">
        <v>249</v>
      </c>
      <c r="AZ2" s="60" t="s">
        <v>250</v>
      </c>
      <c r="BA2" s="60" t="s">
        <v>251</v>
      </c>
      <c r="BB2" s="60" t="s">
        <v>252</v>
      </c>
      <c r="BC2" s="60" t="s">
        <v>253</v>
      </c>
      <c r="BD2" s="60" t="s">
        <v>254</v>
      </c>
      <c r="BE2" s="60" t="s">
        <v>255</v>
      </c>
      <c r="BF2" s="60" t="s">
        <v>256</v>
      </c>
      <c r="BG2" s="60" t="s">
        <v>257</v>
      </c>
      <c r="BH2" s="60" t="s">
        <v>258</v>
      </c>
      <c r="BI2" s="60" t="s">
        <v>259</v>
      </c>
      <c r="BJ2" s="60" t="s">
        <v>260</v>
      </c>
      <c r="BK2" s="60" t="s">
        <v>261</v>
      </c>
      <c r="BL2" s="63" t="s">
        <v>262</v>
      </c>
      <c r="BM2" s="63"/>
      <c r="BN2" s="63"/>
      <c r="BO2" s="63"/>
      <c r="BP2" s="56" t="s">
        <v>263</v>
      </c>
      <c r="BQ2" s="56"/>
      <c r="BR2" s="56"/>
      <c r="BS2" s="56"/>
      <c r="BT2" s="56"/>
      <c r="BU2" s="56" t="s">
        <v>264</v>
      </c>
      <c r="BV2" s="56"/>
      <c r="BW2" s="36" t="s">
        <v>265</v>
      </c>
      <c r="BX2" s="56" t="s">
        <v>266</v>
      </c>
      <c r="BY2" s="56"/>
      <c r="BZ2" s="56"/>
      <c r="CA2" s="56"/>
      <c r="CB2" s="56"/>
      <c r="CC2" s="56"/>
      <c r="CD2" s="57" t="s">
        <v>267</v>
      </c>
      <c r="CE2" s="58"/>
      <c r="CF2" s="58"/>
      <c r="CG2" s="58"/>
      <c r="CH2" s="58"/>
      <c r="CI2" s="59"/>
      <c r="CJ2" s="43" t="s">
        <v>268</v>
      </c>
      <c r="CK2" s="43"/>
      <c r="CL2" s="34" t="s">
        <v>269</v>
      </c>
      <c r="CM2" s="43" t="s">
        <v>223</v>
      </c>
      <c r="CN2" s="43"/>
      <c r="CO2" s="43"/>
      <c r="CP2" s="43"/>
      <c r="CQ2" s="43"/>
      <c r="CR2" s="34" t="s">
        <v>270</v>
      </c>
      <c r="CS2" s="43" t="s">
        <v>271</v>
      </c>
      <c r="CT2" s="43"/>
      <c r="CU2" s="43"/>
      <c r="CV2" s="43"/>
      <c r="CW2" s="34" t="s">
        <v>272</v>
      </c>
      <c r="CX2" s="34" t="s">
        <v>273</v>
      </c>
      <c r="CY2" s="34" t="s">
        <v>274</v>
      </c>
      <c r="CZ2" s="45" t="s">
        <v>275</v>
      </c>
      <c r="DA2" s="46"/>
      <c r="DB2" s="46"/>
      <c r="DC2" s="46"/>
      <c r="DD2" s="46"/>
      <c r="DE2" s="46"/>
      <c r="DF2" s="46"/>
      <c r="DG2" s="46"/>
      <c r="DH2" s="46"/>
      <c r="DI2" s="46"/>
      <c r="DJ2" s="46"/>
      <c r="DK2" s="46"/>
      <c r="DL2" s="46"/>
      <c r="DM2" s="46"/>
      <c r="DN2" s="46"/>
      <c r="DO2" s="46"/>
      <c r="DP2" s="46"/>
      <c r="DQ2" s="46"/>
      <c r="DR2" s="46"/>
      <c r="DS2" s="46"/>
      <c r="DT2" s="46"/>
      <c r="DU2" s="46"/>
      <c r="DV2" s="46"/>
      <c r="DW2" s="46"/>
      <c r="DX2" s="46"/>
      <c r="DY2" s="47"/>
      <c r="DZ2" s="45" t="s">
        <v>276</v>
      </c>
      <c r="EA2" s="46"/>
      <c r="EB2" s="46"/>
      <c r="EC2" s="46"/>
      <c r="ED2" s="46"/>
      <c r="EE2" s="46"/>
      <c r="EF2" s="46"/>
      <c r="EG2" s="46"/>
      <c r="EH2" s="46"/>
      <c r="EI2" s="46"/>
      <c r="EJ2" s="46"/>
      <c r="EK2" s="46"/>
      <c r="EL2" s="47"/>
      <c r="EM2" s="32" t="s">
        <v>277</v>
      </c>
      <c r="EN2" s="32" t="s">
        <v>278</v>
      </c>
      <c r="EO2" s="32" t="s">
        <v>279</v>
      </c>
      <c r="EP2" s="32" t="s">
        <v>280</v>
      </c>
      <c r="EQ2" s="32" t="s">
        <v>281</v>
      </c>
      <c r="ER2" s="32" t="s">
        <v>282</v>
      </c>
      <c r="ES2" s="32" t="s">
        <v>283</v>
      </c>
      <c r="ET2" s="32" t="s">
        <v>284</v>
      </c>
      <c r="EU2" s="32" t="s">
        <v>285</v>
      </c>
      <c r="EV2" s="32" t="s">
        <v>286</v>
      </c>
      <c r="EW2" s="32" t="s">
        <v>287</v>
      </c>
      <c r="EX2" s="32" t="s">
        <v>288</v>
      </c>
      <c r="EY2" s="32" t="s">
        <v>289</v>
      </c>
      <c r="EZ2" s="32" t="s">
        <v>290</v>
      </c>
      <c r="FA2" s="32" t="s">
        <v>291</v>
      </c>
      <c r="FB2" s="32" t="s">
        <v>292</v>
      </c>
      <c r="FC2" s="32" t="s">
        <v>293</v>
      </c>
      <c r="FD2" s="32" t="s">
        <v>294</v>
      </c>
      <c r="FE2" s="32" t="s">
        <v>295</v>
      </c>
      <c r="FF2" s="32" t="s">
        <v>296</v>
      </c>
      <c r="FG2" s="32" t="s">
        <v>297</v>
      </c>
      <c r="FH2" s="32" t="s">
        <v>298</v>
      </c>
      <c r="FI2" s="32" t="s">
        <v>299</v>
      </c>
      <c r="FJ2" s="32" t="s">
        <v>300</v>
      </c>
      <c r="FK2" s="32" t="s">
        <v>301</v>
      </c>
      <c r="FL2" s="32" t="s">
        <v>302</v>
      </c>
      <c r="FM2" s="32"/>
      <c r="FN2" s="32" t="s">
        <v>303</v>
      </c>
      <c r="FO2" s="42" t="s">
        <v>304</v>
      </c>
      <c r="FP2" s="42"/>
      <c r="FQ2" s="42"/>
      <c r="FR2" s="42"/>
      <c r="FS2" s="42"/>
      <c r="FT2" s="42" t="s">
        <v>305</v>
      </c>
      <c r="FU2" s="42"/>
      <c r="FV2" s="42"/>
      <c r="FW2" s="42"/>
      <c r="FX2" s="42"/>
      <c r="FY2" s="42"/>
      <c r="FZ2" s="38" t="s">
        <v>306</v>
      </c>
      <c r="GA2" s="38" t="s">
        <v>307</v>
      </c>
      <c r="GB2" s="38" t="s">
        <v>308</v>
      </c>
      <c r="GC2" s="38" t="s">
        <v>309</v>
      </c>
      <c r="GD2" s="38" t="s">
        <v>310</v>
      </c>
      <c r="GE2" s="38" t="s">
        <v>311</v>
      </c>
      <c r="GF2" s="38" t="s">
        <v>312</v>
      </c>
      <c r="GG2" s="38" t="s">
        <v>313</v>
      </c>
      <c r="GH2" s="38" t="s">
        <v>306</v>
      </c>
      <c r="GI2" s="38" t="s">
        <v>307</v>
      </c>
      <c r="GJ2" s="38" t="s">
        <v>308</v>
      </c>
      <c r="GK2" s="38" t="s">
        <v>309</v>
      </c>
      <c r="GL2" s="38" t="s">
        <v>310</v>
      </c>
      <c r="GM2" s="38" t="s">
        <v>311</v>
      </c>
      <c r="GN2" s="38" t="s">
        <v>312</v>
      </c>
      <c r="GO2" s="38" t="s">
        <v>313</v>
      </c>
      <c r="GP2" s="38" t="s">
        <v>306</v>
      </c>
      <c r="GQ2" s="38" t="s">
        <v>307</v>
      </c>
      <c r="GR2" s="38" t="s">
        <v>308</v>
      </c>
      <c r="GS2" s="38" t="s">
        <v>309</v>
      </c>
      <c r="GT2" s="38" t="s">
        <v>310</v>
      </c>
      <c r="GU2" s="38" t="s">
        <v>311</v>
      </c>
      <c r="GV2" s="38" t="s">
        <v>312</v>
      </c>
      <c r="GW2" s="38" t="s">
        <v>313</v>
      </c>
      <c r="GX2" s="67"/>
      <c r="GY2" s="67"/>
    </row>
    <row r="3" spans="1:207" s="5" customFormat="1" ht="30" x14ac:dyDescent="0.2">
      <c r="A3" s="28"/>
      <c r="B3" s="29"/>
      <c r="C3" s="25" t="s">
        <v>314</v>
      </c>
      <c r="D3" s="25"/>
      <c r="E3" s="25" t="s">
        <v>315</v>
      </c>
      <c r="F3" s="25" t="s">
        <v>316</v>
      </c>
      <c r="G3" s="25" t="s">
        <v>317</v>
      </c>
      <c r="H3" s="25" t="s">
        <v>318</v>
      </c>
      <c r="I3" s="25"/>
      <c r="J3" s="25"/>
      <c r="K3" s="25"/>
      <c r="L3" s="70"/>
      <c r="M3" s="25"/>
      <c r="N3" s="80"/>
      <c r="O3" s="25" t="s">
        <v>319</v>
      </c>
      <c r="P3" s="25" t="s">
        <v>320</v>
      </c>
      <c r="Q3" s="25">
        <v>1</v>
      </c>
      <c r="R3" s="25">
        <v>2</v>
      </c>
      <c r="S3" s="25">
        <v>3</v>
      </c>
      <c r="T3" s="25">
        <v>4</v>
      </c>
      <c r="U3" s="25" t="s">
        <v>321</v>
      </c>
      <c r="V3" s="25" t="s">
        <v>322</v>
      </c>
      <c r="W3" s="25" t="s">
        <v>323</v>
      </c>
      <c r="X3" s="25" t="s">
        <v>324</v>
      </c>
      <c r="Y3" s="25" t="s">
        <v>325</v>
      </c>
      <c r="Z3" s="25" t="s">
        <v>326</v>
      </c>
      <c r="AA3" s="63"/>
      <c r="AB3" s="63"/>
      <c r="AC3" s="63"/>
      <c r="AD3" s="63"/>
      <c r="AE3" s="63"/>
      <c r="AF3" s="63"/>
      <c r="AG3" s="63"/>
      <c r="AH3" s="63"/>
      <c r="AI3" s="63"/>
      <c r="AJ3" s="63"/>
      <c r="AK3" s="63"/>
      <c r="AL3" s="63"/>
      <c r="AM3" s="63"/>
      <c r="AN3" s="63"/>
      <c r="AO3" s="61"/>
      <c r="AP3" s="61"/>
      <c r="AQ3" s="61"/>
      <c r="AR3" s="61"/>
      <c r="AS3" s="61"/>
      <c r="AT3" s="61"/>
      <c r="AU3" s="61"/>
      <c r="AV3" s="61"/>
      <c r="AW3" s="61"/>
      <c r="AX3" s="61"/>
      <c r="AY3" s="61"/>
      <c r="AZ3" s="61"/>
      <c r="BA3" s="61"/>
      <c r="BB3" s="61"/>
      <c r="BC3" s="61"/>
      <c r="BD3" s="61"/>
      <c r="BE3" s="61"/>
      <c r="BF3" s="61"/>
      <c r="BG3" s="61"/>
      <c r="BH3" s="61"/>
      <c r="BI3" s="61"/>
      <c r="BJ3" s="61"/>
      <c r="BK3" s="61"/>
      <c r="BL3" s="6" t="s">
        <v>327</v>
      </c>
      <c r="BM3" s="36" t="s">
        <v>328</v>
      </c>
      <c r="BN3" s="36" t="s">
        <v>329</v>
      </c>
      <c r="BO3" s="36" t="s">
        <v>330</v>
      </c>
      <c r="BP3" s="36" t="s">
        <v>331</v>
      </c>
      <c r="BQ3" s="36" t="s">
        <v>332</v>
      </c>
      <c r="BR3" s="36" t="s">
        <v>333</v>
      </c>
      <c r="BS3" s="36" t="s">
        <v>334</v>
      </c>
      <c r="BT3" s="36" t="s">
        <v>335</v>
      </c>
      <c r="BU3" s="36" t="s">
        <v>264</v>
      </c>
      <c r="BV3" s="36" t="s">
        <v>336</v>
      </c>
      <c r="BW3" s="64"/>
      <c r="BX3" s="36" t="s">
        <v>337</v>
      </c>
      <c r="BY3" s="36" t="s">
        <v>338</v>
      </c>
      <c r="BZ3" s="36" t="s">
        <v>339</v>
      </c>
      <c r="CA3" s="36" t="s">
        <v>340</v>
      </c>
      <c r="CB3" s="36" t="s">
        <v>341</v>
      </c>
      <c r="CC3" s="36" t="s">
        <v>342</v>
      </c>
      <c r="CD3" s="34">
        <v>2020</v>
      </c>
      <c r="CE3" s="34">
        <v>2021</v>
      </c>
      <c r="CF3" s="34">
        <v>2022</v>
      </c>
      <c r="CG3" s="34">
        <v>2023</v>
      </c>
      <c r="CH3" s="34">
        <v>2024</v>
      </c>
      <c r="CI3" s="34">
        <v>2025</v>
      </c>
      <c r="CJ3" s="34" t="s">
        <v>343</v>
      </c>
      <c r="CK3" s="34" t="s">
        <v>320</v>
      </c>
      <c r="CL3" s="44"/>
      <c r="CM3" s="34">
        <v>1</v>
      </c>
      <c r="CN3" s="34">
        <v>2</v>
      </c>
      <c r="CO3" s="34">
        <v>3</v>
      </c>
      <c r="CP3" s="34">
        <v>4</v>
      </c>
      <c r="CQ3" s="34" t="s">
        <v>321</v>
      </c>
      <c r="CR3" s="44"/>
      <c r="CS3" s="34" t="s">
        <v>322</v>
      </c>
      <c r="CT3" s="34" t="s">
        <v>344</v>
      </c>
      <c r="CU3" s="34" t="s">
        <v>325</v>
      </c>
      <c r="CV3" s="34" t="s">
        <v>326</v>
      </c>
      <c r="CW3" s="44"/>
      <c r="CX3" s="44"/>
      <c r="CY3" s="44"/>
      <c r="CZ3" s="48" t="s">
        <v>345</v>
      </c>
      <c r="DA3" s="49"/>
      <c r="DB3" s="49"/>
      <c r="DC3" s="49"/>
      <c r="DD3" s="49"/>
      <c r="DE3" s="49"/>
      <c r="DF3" s="49"/>
      <c r="DG3" s="49"/>
      <c r="DH3" s="49"/>
      <c r="DI3" s="49"/>
      <c r="DJ3" s="49"/>
      <c r="DK3" s="49"/>
      <c r="DL3" s="50"/>
      <c r="DM3" s="7" t="s">
        <v>346</v>
      </c>
      <c r="DN3" s="8"/>
      <c r="DO3" s="8"/>
      <c r="DP3" s="8"/>
      <c r="DQ3" s="8"/>
      <c r="DR3" s="8"/>
      <c r="DS3" s="8"/>
      <c r="DT3" s="8"/>
      <c r="DU3" s="8"/>
      <c r="DV3" s="51"/>
      <c r="DW3" s="51"/>
      <c r="DX3" s="51"/>
      <c r="DY3" s="52"/>
      <c r="DZ3" s="53"/>
      <c r="EA3" s="54"/>
      <c r="EB3" s="54"/>
      <c r="EC3" s="54"/>
      <c r="ED3" s="54"/>
      <c r="EE3" s="54"/>
      <c r="EF3" s="54"/>
      <c r="EG3" s="54"/>
      <c r="EH3" s="54"/>
      <c r="EI3" s="54"/>
      <c r="EJ3" s="54"/>
      <c r="EK3" s="54"/>
      <c r="EL3" s="55"/>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t="s">
        <v>347</v>
      </c>
      <c r="FM3" s="41" t="s">
        <v>348</v>
      </c>
      <c r="FN3" s="41"/>
      <c r="FO3" s="32" t="s">
        <v>322</v>
      </c>
      <c r="FP3" s="32" t="s">
        <v>349</v>
      </c>
      <c r="FQ3" s="32" t="s">
        <v>350</v>
      </c>
      <c r="FR3" s="32" t="s">
        <v>325</v>
      </c>
      <c r="FS3" s="32" t="s">
        <v>326</v>
      </c>
      <c r="FT3" s="32" t="s">
        <v>351</v>
      </c>
      <c r="FU3" s="32" t="s">
        <v>338</v>
      </c>
      <c r="FV3" s="32" t="s">
        <v>339</v>
      </c>
      <c r="FW3" s="32" t="s">
        <v>340</v>
      </c>
      <c r="FX3" s="32" t="s">
        <v>341</v>
      </c>
      <c r="FY3" s="32" t="s">
        <v>342</v>
      </c>
      <c r="FZ3" s="39"/>
      <c r="GA3" s="39"/>
      <c r="GB3" s="39"/>
      <c r="GC3" s="39"/>
      <c r="GD3" s="39"/>
      <c r="GE3" s="39"/>
      <c r="GF3" s="39"/>
      <c r="GG3" s="39"/>
      <c r="GH3" s="39"/>
      <c r="GI3" s="39"/>
      <c r="GJ3" s="39"/>
      <c r="GK3" s="39"/>
      <c r="GL3" s="39"/>
      <c r="GM3" s="39"/>
      <c r="GN3" s="39"/>
      <c r="GO3" s="39"/>
      <c r="GP3" s="39"/>
      <c r="GQ3" s="39"/>
      <c r="GR3" s="39"/>
      <c r="GS3" s="39"/>
      <c r="GT3" s="39"/>
      <c r="GU3" s="39"/>
      <c r="GV3" s="39"/>
      <c r="GW3" s="39"/>
      <c r="GX3" s="67"/>
      <c r="GY3" s="67"/>
    </row>
    <row r="4" spans="1:207" s="5" customFormat="1" ht="14.45" customHeight="1" x14ac:dyDescent="0.2">
      <c r="A4" s="30"/>
      <c r="B4" s="31"/>
      <c r="C4" s="9" t="s">
        <v>352</v>
      </c>
      <c r="D4" s="9" t="s">
        <v>353</v>
      </c>
      <c r="E4" s="25"/>
      <c r="F4" s="25"/>
      <c r="G4" s="25"/>
      <c r="H4" s="25"/>
      <c r="I4" s="25"/>
      <c r="J4" s="25"/>
      <c r="K4" s="25"/>
      <c r="L4" s="71"/>
      <c r="M4" s="25"/>
      <c r="N4" s="80"/>
      <c r="O4" s="25"/>
      <c r="P4" s="25"/>
      <c r="Q4" s="25"/>
      <c r="R4" s="25"/>
      <c r="S4" s="25"/>
      <c r="T4" s="25"/>
      <c r="U4" s="25"/>
      <c r="V4" s="25"/>
      <c r="W4" s="25"/>
      <c r="X4" s="25"/>
      <c r="Y4" s="25"/>
      <c r="Z4" s="25"/>
      <c r="AA4" s="63"/>
      <c r="AB4" s="63"/>
      <c r="AC4" s="63"/>
      <c r="AD4" s="63"/>
      <c r="AE4" s="63"/>
      <c r="AF4" s="63"/>
      <c r="AG4" s="63"/>
      <c r="AH4" s="63"/>
      <c r="AI4" s="63"/>
      <c r="AJ4" s="63"/>
      <c r="AK4" s="63"/>
      <c r="AL4" s="63"/>
      <c r="AM4" s="63"/>
      <c r="AN4" s="63"/>
      <c r="AO4" s="62"/>
      <c r="AP4" s="62"/>
      <c r="AQ4" s="62"/>
      <c r="AR4" s="62"/>
      <c r="AS4" s="62"/>
      <c r="AT4" s="62"/>
      <c r="AU4" s="62"/>
      <c r="AV4" s="62"/>
      <c r="AW4" s="62"/>
      <c r="AX4" s="62"/>
      <c r="AY4" s="62"/>
      <c r="AZ4" s="62"/>
      <c r="BA4" s="62"/>
      <c r="BB4" s="62"/>
      <c r="BC4" s="62"/>
      <c r="BD4" s="62"/>
      <c r="BE4" s="62"/>
      <c r="BF4" s="62"/>
      <c r="BG4" s="62"/>
      <c r="BH4" s="62"/>
      <c r="BI4" s="62"/>
      <c r="BJ4" s="62"/>
      <c r="BK4" s="62"/>
      <c r="BL4" s="10"/>
      <c r="BM4" s="37"/>
      <c r="BN4" s="37"/>
      <c r="BO4" s="37"/>
      <c r="BP4" s="37"/>
      <c r="BQ4" s="37"/>
      <c r="BR4" s="37"/>
      <c r="BS4" s="37"/>
      <c r="BT4" s="37"/>
      <c r="BU4" s="37"/>
      <c r="BV4" s="37"/>
      <c r="BW4" s="37"/>
      <c r="BX4" s="37"/>
      <c r="BY4" s="37"/>
      <c r="BZ4" s="37"/>
      <c r="CA4" s="37"/>
      <c r="CB4" s="37"/>
      <c r="CC4" s="37"/>
      <c r="CD4" s="35"/>
      <c r="CE4" s="35"/>
      <c r="CF4" s="35"/>
      <c r="CG4" s="35"/>
      <c r="CH4" s="35"/>
      <c r="CI4" s="35"/>
      <c r="CJ4" s="35"/>
      <c r="CK4" s="35"/>
      <c r="CL4" s="35"/>
      <c r="CM4" s="35"/>
      <c r="CN4" s="35"/>
      <c r="CO4" s="35"/>
      <c r="CP4" s="35"/>
      <c r="CQ4" s="35"/>
      <c r="CR4" s="35"/>
      <c r="CS4" s="35"/>
      <c r="CT4" s="35"/>
      <c r="CU4" s="35"/>
      <c r="CV4" s="35"/>
      <c r="CW4" s="35"/>
      <c r="CX4" s="35"/>
      <c r="CY4" s="35"/>
      <c r="CZ4" s="11" t="s">
        <v>354</v>
      </c>
      <c r="DA4" s="11" t="s">
        <v>355</v>
      </c>
      <c r="DB4" s="11" t="s">
        <v>356</v>
      </c>
      <c r="DC4" s="11" t="s">
        <v>357</v>
      </c>
      <c r="DD4" s="11" t="s">
        <v>358</v>
      </c>
      <c r="DE4" s="11" t="s">
        <v>359</v>
      </c>
      <c r="DF4" s="11" t="s">
        <v>360</v>
      </c>
      <c r="DG4" s="11" t="s">
        <v>361</v>
      </c>
      <c r="DH4" s="11" t="s">
        <v>362</v>
      </c>
      <c r="DI4" s="11" t="s">
        <v>363</v>
      </c>
      <c r="DJ4" s="11" t="s">
        <v>364</v>
      </c>
      <c r="DK4" s="11" t="s">
        <v>365</v>
      </c>
      <c r="DL4" s="11" t="s">
        <v>366</v>
      </c>
      <c r="DM4" s="11" t="s">
        <v>354</v>
      </c>
      <c r="DN4" s="11" t="s">
        <v>355</v>
      </c>
      <c r="DO4" s="11" t="s">
        <v>356</v>
      </c>
      <c r="DP4" s="11" t="s">
        <v>357</v>
      </c>
      <c r="DQ4" s="11" t="s">
        <v>358</v>
      </c>
      <c r="DR4" s="11" t="s">
        <v>359</v>
      </c>
      <c r="DS4" s="11" t="s">
        <v>360</v>
      </c>
      <c r="DT4" s="11" t="s">
        <v>361</v>
      </c>
      <c r="DU4" s="11" t="s">
        <v>362</v>
      </c>
      <c r="DV4" s="11" t="s">
        <v>363</v>
      </c>
      <c r="DW4" s="11" t="s">
        <v>364</v>
      </c>
      <c r="DX4" s="11" t="s">
        <v>365</v>
      </c>
      <c r="DY4" s="11" t="s">
        <v>366</v>
      </c>
      <c r="DZ4" s="11" t="s">
        <v>354</v>
      </c>
      <c r="EA4" s="11" t="s">
        <v>355</v>
      </c>
      <c r="EB4" s="11" t="s">
        <v>356</v>
      </c>
      <c r="EC4" s="11" t="s">
        <v>357</v>
      </c>
      <c r="ED4" s="11" t="s">
        <v>358</v>
      </c>
      <c r="EE4" s="11" t="s">
        <v>359</v>
      </c>
      <c r="EF4" s="11" t="s">
        <v>360</v>
      </c>
      <c r="EG4" s="11" t="s">
        <v>361</v>
      </c>
      <c r="EH4" s="11" t="s">
        <v>362</v>
      </c>
      <c r="EI4" s="11" t="s">
        <v>363</v>
      </c>
      <c r="EJ4" s="11" t="s">
        <v>364</v>
      </c>
      <c r="EK4" s="11" t="s">
        <v>365</v>
      </c>
      <c r="EL4" s="11" t="s">
        <v>366</v>
      </c>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40"/>
      <c r="GA4" s="40"/>
      <c r="GB4" s="40"/>
      <c r="GC4" s="40"/>
      <c r="GD4" s="40"/>
      <c r="GE4" s="40"/>
      <c r="GF4" s="40"/>
      <c r="GG4" s="40"/>
      <c r="GH4" s="40"/>
      <c r="GI4" s="40"/>
      <c r="GJ4" s="40"/>
      <c r="GK4" s="40"/>
      <c r="GL4" s="40"/>
      <c r="GM4" s="40"/>
      <c r="GN4" s="40"/>
      <c r="GO4" s="40"/>
      <c r="GP4" s="40"/>
      <c r="GQ4" s="40"/>
      <c r="GR4" s="40"/>
      <c r="GS4" s="40"/>
      <c r="GT4" s="40"/>
      <c r="GU4" s="40"/>
      <c r="GV4" s="40"/>
      <c r="GW4" s="40"/>
      <c r="GX4" s="68"/>
      <c r="GY4" s="68"/>
    </row>
    <row r="6" spans="1:207" s="12" customFormat="1" x14ac:dyDescent="0.25">
      <c r="A6" s="12" t="s">
        <v>0</v>
      </c>
      <c r="B6" s="12" t="s">
        <v>1</v>
      </c>
      <c r="C6" s="12" t="s">
        <v>2</v>
      </c>
      <c r="D6" s="12" t="s">
        <v>3</v>
      </c>
      <c r="E6" s="12" t="s">
        <v>4</v>
      </c>
      <c r="F6" s="12" t="s">
        <v>5</v>
      </c>
      <c r="G6" s="12" t="s">
        <v>6</v>
      </c>
      <c r="H6" s="12" t="s">
        <v>7</v>
      </c>
      <c r="I6" s="12" t="s">
        <v>8</v>
      </c>
      <c r="J6" s="12" t="s">
        <v>9</v>
      </c>
      <c r="K6" s="12" t="s">
        <v>10</v>
      </c>
      <c r="L6" s="12" t="s">
        <v>11</v>
      </c>
      <c r="M6" s="12" t="s">
        <v>12</v>
      </c>
      <c r="N6" s="12" t="s">
        <v>13</v>
      </c>
      <c r="O6" s="12" t="s">
        <v>14</v>
      </c>
      <c r="P6" s="12" t="s">
        <v>15</v>
      </c>
      <c r="Q6" s="12" t="s">
        <v>16</v>
      </c>
      <c r="R6" s="12" t="s">
        <v>17</v>
      </c>
      <c r="S6" s="12" t="s">
        <v>18</v>
      </c>
      <c r="T6" s="12" t="s">
        <v>19</v>
      </c>
      <c r="U6" s="12" t="s">
        <v>20</v>
      </c>
      <c r="V6" s="12" t="s">
        <v>21</v>
      </c>
      <c r="W6" s="12" t="s">
        <v>22</v>
      </c>
      <c r="X6" s="12" t="s">
        <v>23</v>
      </c>
      <c r="Y6" s="12" t="s">
        <v>24</v>
      </c>
      <c r="Z6" s="12" t="s">
        <v>25</v>
      </c>
      <c r="AA6" s="12" t="s">
        <v>26</v>
      </c>
      <c r="AB6" s="13" t="s">
        <v>27</v>
      </c>
      <c r="AC6" s="12" t="s">
        <v>28</v>
      </c>
      <c r="AD6" s="12" t="s">
        <v>29</v>
      </c>
      <c r="AE6" s="12" t="s">
        <v>30</v>
      </c>
      <c r="AF6" s="12" t="s">
        <v>31</v>
      </c>
      <c r="AG6" s="12" t="s">
        <v>32</v>
      </c>
      <c r="AH6" s="12" t="s">
        <v>33</v>
      </c>
      <c r="AI6" s="12" t="s">
        <v>34</v>
      </c>
      <c r="AJ6" s="12" t="s">
        <v>35</v>
      </c>
      <c r="AK6" s="12" t="s">
        <v>36</v>
      </c>
      <c r="AL6" s="12" t="s">
        <v>37</v>
      </c>
      <c r="AM6" s="12" t="s">
        <v>38</v>
      </c>
      <c r="AN6" s="13" t="s">
        <v>39</v>
      </c>
      <c r="AO6" s="12" t="s">
        <v>40</v>
      </c>
      <c r="AP6" s="12" t="s">
        <v>41</v>
      </c>
      <c r="AQ6" s="12" t="s">
        <v>42</v>
      </c>
      <c r="AR6" s="12" t="s">
        <v>43</v>
      </c>
      <c r="AS6" s="12" t="s">
        <v>44</v>
      </c>
      <c r="AT6" s="12" t="s">
        <v>45</v>
      </c>
      <c r="AU6" s="12" t="s">
        <v>46</v>
      </c>
      <c r="AV6" s="12" t="s">
        <v>47</v>
      </c>
      <c r="AW6" s="12" t="s">
        <v>48</v>
      </c>
      <c r="AX6" s="12" t="s">
        <v>49</v>
      </c>
      <c r="AY6" s="12" t="s">
        <v>50</v>
      </c>
      <c r="AZ6" s="12" t="s">
        <v>51</v>
      </c>
      <c r="BA6" s="13" t="s">
        <v>52</v>
      </c>
      <c r="BB6" s="12" t="s">
        <v>53</v>
      </c>
      <c r="BC6" s="12" t="s">
        <v>54</v>
      </c>
      <c r="BD6" s="12" t="s">
        <v>55</v>
      </c>
      <c r="BE6" s="12" t="s">
        <v>56</v>
      </c>
      <c r="BF6" s="12" t="s">
        <v>57</v>
      </c>
      <c r="BG6" s="12" t="s">
        <v>58</v>
      </c>
      <c r="BH6" s="12" t="s">
        <v>59</v>
      </c>
      <c r="BI6" s="12" t="s">
        <v>60</v>
      </c>
      <c r="BJ6" s="12" t="s">
        <v>61</v>
      </c>
      <c r="BK6" s="12" t="s">
        <v>62</v>
      </c>
      <c r="BL6" s="12" t="s">
        <v>63</v>
      </c>
      <c r="BM6" s="12" t="s">
        <v>64</v>
      </c>
      <c r="BN6" s="12" t="s">
        <v>65</v>
      </c>
      <c r="BO6" s="12" t="s">
        <v>66</v>
      </c>
      <c r="BP6" s="12" t="s">
        <v>67</v>
      </c>
      <c r="BQ6" s="12" t="s">
        <v>68</v>
      </c>
      <c r="BR6" s="12" t="s">
        <v>69</v>
      </c>
      <c r="BS6" s="12" t="s">
        <v>70</v>
      </c>
      <c r="BT6" s="12" t="s">
        <v>71</v>
      </c>
      <c r="BU6" s="12" t="s">
        <v>72</v>
      </c>
      <c r="BV6" s="12" t="s">
        <v>73</v>
      </c>
      <c r="BW6" s="12" t="s">
        <v>74</v>
      </c>
      <c r="BX6" s="12" t="s">
        <v>75</v>
      </c>
      <c r="BY6" s="12" t="s">
        <v>76</v>
      </c>
      <c r="BZ6" s="12" t="s">
        <v>77</v>
      </c>
      <c r="CA6" s="12" t="s">
        <v>78</v>
      </c>
      <c r="CB6" s="12" t="s">
        <v>79</v>
      </c>
      <c r="CC6" s="12" t="s">
        <v>80</v>
      </c>
      <c r="CD6" s="12">
        <v>2020</v>
      </c>
      <c r="CE6" s="12">
        <v>2021</v>
      </c>
      <c r="CF6" s="12">
        <v>2022</v>
      </c>
      <c r="CG6" s="12">
        <v>2023</v>
      </c>
      <c r="CH6" s="12">
        <v>2024</v>
      </c>
      <c r="CI6" s="12">
        <v>2025</v>
      </c>
      <c r="CJ6" s="12" t="s">
        <v>81</v>
      </c>
      <c r="CK6" s="12" t="s">
        <v>82</v>
      </c>
      <c r="CL6" s="12" t="s">
        <v>83</v>
      </c>
      <c r="CM6" s="12" t="s">
        <v>84</v>
      </c>
      <c r="CN6" s="12" t="s">
        <v>85</v>
      </c>
      <c r="CO6" s="12" t="s">
        <v>86</v>
      </c>
      <c r="CP6" s="12" t="s">
        <v>87</v>
      </c>
      <c r="CQ6" s="12" t="s">
        <v>88</v>
      </c>
      <c r="CR6" s="12" t="s">
        <v>89</v>
      </c>
      <c r="CS6" s="12" t="s">
        <v>90</v>
      </c>
      <c r="CT6" s="12" t="s">
        <v>91</v>
      </c>
      <c r="CU6" s="12" t="s">
        <v>92</v>
      </c>
      <c r="CV6" s="12" t="s">
        <v>93</v>
      </c>
      <c r="CW6" s="12" t="s">
        <v>94</v>
      </c>
      <c r="CX6" s="12" t="s">
        <v>95</v>
      </c>
      <c r="CY6" s="12" t="s">
        <v>96</v>
      </c>
      <c r="CZ6" s="12" t="s">
        <v>97</v>
      </c>
      <c r="DA6" s="12" t="s">
        <v>98</v>
      </c>
      <c r="DB6" s="12" t="s">
        <v>99</v>
      </c>
      <c r="DC6" s="12" t="s">
        <v>100</v>
      </c>
      <c r="DD6" s="12" t="s">
        <v>101</v>
      </c>
      <c r="DE6" s="12" t="s">
        <v>102</v>
      </c>
      <c r="DF6" s="12" t="s">
        <v>103</v>
      </c>
      <c r="DG6" s="12" t="s">
        <v>104</v>
      </c>
      <c r="DH6" s="12" t="s">
        <v>105</v>
      </c>
      <c r="DI6" s="12" t="s">
        <v>106</v>
      </c>
      <c r="DJ6" s="12" t="s">
        <v>107</v>
      </c>
      <c r="DK6" s="12" t="s">
        <v>108</v>
      </c>
      <c r="DL6" s="12" t="s">
        <v>109</v>
      </c>
      <c r="DM6" s="12" t="s">
        <v>110</v>
      </c>
      <c r="DN6" s="12" t="s">
        <v>111</v>
      </c>
      <c r="DO6" s="12" t="s">
        <v>112</v>
      </c>
      <c r="DP6" s="12" t="s">
        <v>113</v>
      </c>
      <c r="DQ6" s="12" t="s">
        <v>114</v>
      </c>
      <c r="DR6" s="12" t="s">
        <v>115</v>
      </c>
      <c r="DS6" s="12" t="s">
        <v>116</v>
      </c>
      <c r="DT6" s="12" t="s">
        <v>117</v>
      </c>
      <c r="DU6" s="12" t="s">
        <v>118</v>
      </c>
      <c r="DV6" s="12" t="s">
        <v>119</v>
      </c>
      <c r="DW6" s="12" t="s">
        <v>120</v>
      </c>
      <c r="DX6" s="12" t="s">
        <v>121</v>
      </c>
      <c r="DY6" s="12" t="s">
        <v>122</v>
      </c>
      <c r="DZ6" s="12" t="s">
        <v>123</v>
      </c>
      <c r="EA6" s="12" t="s">
        <v>124</v>
      </c>
      <c r="EB6" s="12" t="s">
        <v>125</v>
      </c>
      <c r="EC6" s="12" t="s">
        <v>126</v>
      </c>
      <c r="ED6" s="12" t="s">
        <v>127</v>
      </c>
      <c r="EE6" s="12" t="s">
        <v>128</v>
      </c>
      <c r="EF6" s="12" t="s">
        <v>129</v>
      </c>
      <c r="EG6" s="12" t="s">
        <v>130</v>
      </c>
      <c r="EH6" s="12" t="s">
        <v>131</v>
      </c>
      <c r="EI6" s="12" t="s">
        <v>132</v>
      </c>
      <c r="EJ6" s="12" t="s">
        <v>133</v>
      </c>
      <c r="EK6" s="12" t="s">
        <v>134</v>
      </c>
      <c r="EL6" s="12" t="s">
        <v>135</v>
      </c>
      <c r="EM6" s="12" t="s">
        <v>136</v>
      </c>
      <c r="EN6" s="12" t="s">
        <v>137</v>
      </c>
      <c r="EO6" s="13" t="s">
        <v>138</v>
      </c>
      <c r="EP6" s="12" t="s">
        <v>139</v>
      </c>
      <c r="EQ6" s="12" t="s">
        <v>140</v>
      </c>
      <c r="ER6" s="12" t="s">
        <v>141</v>
      </c>
      <c r="ES6" s="12" t="s">
        <v>142</v>
      </c>
      <c r="ET6" s="12" t="s">
        <v>143</v>
      </c>
      <c r="EU6" s="12" t="s">
        <v>144</v>
      </c>
      <c r="EV6" s="12" t="s">
        <v>145</v>
      </c>
      <c r="EW6" s="12" t="s">
        <v>146</v>
      </c>
      <c r="EX6" s="12" t="s">
        <v>147</v>
      </c>
      <c r="EY6" s="12" t="s">
        <v>148</v>
      </c>
      <c r="EZ6" s="12" t="s">
        <v>149</v>
      </c>
      <c r="FA6" s="13" t="s">
        <v>150</v>
      </c>
      <c r="FB6" s="12" t="s">
        <v>151</v>
      </c>
      <c r="FC6" s="12" t="s">
        <v>152</v>
      </c>
      <c r="FD6" s="12" t="s">
        <v>153</v>
      </c>
      <c r="FE6" s="12" t="s">
        <v>154</v>
      </c>
      <c r="FF6" s="12" t="s">
        <v>155</v>
      </c>
      <c r="FG6" s="12" t="s">
        <v>156</v>
      </c>
      <c r="FH6" s="12" t="s">
        <v>157</v>
      </c>
      <c r="FI6" s="12" t="s">
        <v>158</v>
      </c>
      <c r="FJ6" s="12" t="s">
        <v>159</v>
      </c>
      <c r="FK6" s="12" t="s">
        <v>160</v>
      </c>
      <c r="FL6" s="12" t="s">
        <v>161</v>
      </c>
      <c r="FM6" s="12" t="s">
        <v>162</v>
      </c>
      <c r="FN6" s="12" t="s">
        <v>163</v>
      </c>
      <c r="FO6" s="12" t="s">
        <v>164</v>
      </c>
      <c r="FP6" s="12" t="s">
        <v>165</v>
      </c>
      <c r="FQ6" s="12" t="s">
        <v>166</v>
      </c>
      <c r="FR6" s="12" t="s">
        <v>167</v>
      </c>
      <c r="FS6" s="12" t="s">
        <v>168</v>
      </c>
      <c r="FT6" s="12" t="s">
        <v>169</v>
      </c>
      <c r="FU6" s="12" t="s">
        <v>170</v>
      </c>
      <c r="FV6" s="12" t="s">
        <v>171</v>
      </c>
      <c r="FW6" s="12" t="s">
        <v>172</v>
      </c>
      <c r="FX6" s="12" t="s">
        <v>173</v>
      </c>
      <c r="FY6" s="12" t="s">
        <v>174</v>
      </c>
      <c r="FZ6" s="12" t="s">
        <v>175</v>
      </c>
      <c r="GA6" s="12" t="s">
        <v>176</v>
      </c>
      <c r="GB6" s="12" t="s">
        <v>177</v>
      </c>
      <c r="GC6" s="12" t="s">
        <v>178</v>
      </c>
      <c r="GD6" s="12" t="s">
        <v>179</v>
      </c>
      <c r="GE6" s="12" t="s">
        <v>180</v>
      </c>
      <c r="GF6" s="12" t="s">
        <v>181</v>
      </c>
      <c r="GG6" s="12" t="s">
        <v>182</v>
      </c>
      <c r="GH6" s="12" t="s">
        <v>183</v>
      </c>
      <c r="GI6" s="12" t="s">
        <v>184</v>
      </c>
      <c r="GJ6" s="12" t="s">
        <v>185</v>
      </c>
      <c r="GK6" s="12" t="s">
        <v>186</v>
      </c>
      <c r="GL6" s="12" t="s">
        <v>187</v>
      </c>
      <c r="GM6" s="12" t="s">
        <v>188</v>
      </c>
      <c r="GN6" s="12" t="s">
        <v>189</v>
      </c>
      <c r="GO6" s="12" t="s">
        <v>190</v>
      </c>
      <c r="GP6" s="12" t="s">
        <v>191</v>
      </c>
      <c r="GQ6" s="12" t="s">
        <v>192</v>
      </c>
      <c r="GR6" s="12" t="s">
        <v>193</v>
      </c>
      <c r="GS6" s="12" t="s">
        <v>194</v>
      </c>
      <c r="GT6" s="12" t="s">
        <v>195</v>
      </c>
      <c r="GU6" s="12" t="s">
        <v>196</v>
      </c>
      <c r="GV6" s="12" t="s">
        <v>197</v>
      </c>
      <c r="GW6" s="12" t="s">
        <v>198</v>
      </c>
      <c r="GX6" s="12" t="s">
        <v>199</v>
      </c>
      <c r="GY6" s="12" t="s">
        <v>200</v>
      </c>
    </row>
    <row r="7" spans="1:207" s="20" customFormat="1" x14ac:dyDescent="0.25">
      <c r="A7" s="20" t="s">
        <v>201</v>
      </c>
      <c r="B7" s="20" t="s">
        <v>202</v>
      </c>
      <c r="C7" s="20">
        <v>383579</v>
      </c>
      <c r="D7" s="20">
        <v>10148</v>
      </c>
      <c r="E7" s="20">
        <v>15932</v>
      </c>
      <c r="F7" s="20">
        <v>6898</v>
      </c>
      <c r="G7" s="20">
        <v>11890</v>
      </c>
      <c r="H7" s="20">
        <v>7</v>
      </c>
      <c r="I7" s="20">
        <v>428454</v>
      </c>
      <c r="J7" s="20">
        <v>16.809999999999999</v>
      </c>
      <c r="K7" s="20">
        <v>7776</v>
      </c>
      <c r="L7" s="20">
        <v>5536</v>
      </c>
      <c r="M7" s="20">
        <v>441766</v>
      </c>
      <c r="N7" s="20">
        <v>144064</v>
      </c>
      <c r="O7" s="20">
        <v>55040</v>
      </c>
      <c r="P7" s="20">
        <v>373414</v>
      </c>
      <c r="Q7" s="20">
        <v>26137</v>
      </c>
      <c r="R7" s="20">
        <v>76622</v>
      </c>
      <c r="S7" s="20">
        <v>152495</v>
      </c>
      <c r="T7" s="20">
        <v>126360</v>
      </c>
      <c r="U7" s="20">
        <v>46840</v>
      </c>
      <c r="V7" s="20">
        <v>25776</v>
      </c>
      <c r="W7" s="20">
        <v>152916</v>
      </c>
      <c r="X7" s="20">
        <v>214003</v>
      </c>
      <c r="Y7" s="20">
        <v>21179</v>
      </c>
      <c r="Z7" s="20">
        <v>14580</v>
      </c>
      <c r="AA7" s="20">
        <v>433867</v>
      </c>
      <c r="AB7" s="21">
        <v>434994</v>
      </c>
      <c r="AC7" s="20">
        <v>434007</v>
      </c>
      <c r="AD7" s="20">
        <v>432460</v>
      </c>
      <c r="AE7" s="20">
        <v>431082</v>
      </c>
      <c r="AF7" s="20">
        <v>429276</v>
      </c>
      <c r="AG7" s="20">
        <v>426937</v>
      </c>
      <c r="AH7" s="20">
        <v>421093</v>
      </c>
      <c r="AI7" s="20">
        <v>418455</v>
      </c>
      <c r="AJ7" s="20">
        <v>415976</v>
      </c>
      <c r="AK7" s="20">
        <v>412363</v>
      </c>
      <c r="AL7" s="20">
        <v>409728</v>
      </c>
      <c r="AM7" s="22">
        <v>-1.25</v>
      </c>
      <c r="AN7" s="23">
        <v>-0.26</v>
      </c>
      <c r="AO7" s="22">
        <v>0.23</v>
      </c>
      <c r="AP7" s="22">
        <v>0.36</v>
      </c>
      <c r="AQ7" s="22">
        <v>0.32</v>
      </c>
      <c r="AR7" s="22">
        <v>0.42</v>
      </c>
      <c r="AS7" s="22">
        <v>0.55000000000000004</v>
      </c>
      <c r="AT7" s="22">
        <v>1.39</v>
      </c>
      <c r="AU7" s="22">
        <v>0.63</v>
      </c>
      <c r="AV7" s="22">
        <v>0.6</v>
      </c>
      <c r="AW7" s="22">
        <v>0.88</v>
      </c>
      <c r="AX7" s="22">
        <v>0.64</v>
      </c>
      <c r="AY7" s="20">
        <v>4431</v>
      </c>
      <c r="AZ7" s="20">
        <v>4374</v>
      </c>
      <c r="BA7" s="21">
        <v>3791</v>
      </c>
      <c r="BB7" s="20">
        <v>3957</v>
      </c>
      <c r="BC7" s="20">
        <v>3755</v>
      </c>
      <c r="BD7" s="20">
        <v>4945</v>
      </c>
      <c r="BE7" s="20">
        <v>4442</v>
      </c>
      <c r="BF7" s="20">
        <v>4234</v>
      </c>
      <c r="BG7" s="20">
        <v>5381</v>
      </c>
      <c r="BH7" s="20">
        <v>4845</v>
      </c>
      <c r="BI7" s="20">
        <v>7321</v>
      </c>
      <c r="BJ7" s="20">
        <v>5621</v>
      </c>
      <c r="BK7" s="20">
        <v>6212</v>
      </c>
      <c r="BL7" s="20">
        <v>2114</v>
      </c>
      <c r="BM7" s="20">
        <v>520</v>
      </c>
      <c r="BN7" s="20">
        <v>80</v>
      </c>
      <c r="BO7" s="20">
        <v>1717</v>
      </c>
      <c r="BP7" s="20">
        <v>163</v>
      </c>
      <c r="BQ7" s="20">
        <v>528</v>
      </c>
      <c r="BR7" s="20">
        <v>942</v>
      </c>
      <c r="BS7" s="20">
        <v>2487</v>
      </c>
      <c r="BT7" s="20">
        <v>381</v>
      </c>
      <c r="BU7" s="20">
        <v>14</v>
      </c>
      <c r="BV7" s="20">
        <v>46</v>
      </c>
      <c r="BW7" s="22">
        <v>45.82</v>
      </c>
      <c r="BX7" s="20">
        <v>16710</v>
      </c>
      <c r="BY7" s="20">
        <v>21545</v>
      </c>
      <c r="BZ7" s="20">
        <v>46601</v>
      </c>
      <c r="CA7" s="20">
        <v>69984</v>
      </c>
      <c r="CB7" s="20">
        <v>161481</v>
      </c>
      <c r="CC7" s="20">
        <v>112133</v>
      </c>
      <c r="CD7" s="20">
        <v>4049</v>
      </c>
      <c r="CE7" s="20">
        <v>3846</v>
      </c>
      <c r="CF7" s="20">
        <v>3938</v>
      </c>
      <c r="CG7" s="20">
        <v>4329</v>
      </c>
      <c r="CH7" s="20">
        <v>4315</v>
      </c>
      <c r="CI7" s="20">
        <v>116</v>
      </c>
      <c r="CJ7" s="20">
        <v>2445</v>
      </c>
      <c r="CK7" s="20">
        <v>18148</v>
      </c>
      <c r="CL7" s="20">
        <v>17244</v>
      </c>
      <c r="CM7" s="20">
        <v>1536</v>
      </c>
      <c r="CN7" s="20">
        <v>6242</v>
      </c>
      <c r="CO7" s="20">
        <v>7771</v>
      </c>
      <c r="CP7" s="20">
        <v>4150</v>
      </c>
      <c r="CQ7" s="20">
        <v>894</v>
      </c>
      <c r="CR7" s="20">
        <v>1431</v>
      </c>
      <c r="CS7" s="20">
        <v>5169</v>
      </c>
      <c r="CT7" s="20">
        <v>10340</v>
      </c>
      <c r="CU7" s="20">
        <v>2709</v>
      </c>
      <c r="CV7" s="20">
        <v>2375</v>
      </c>
      <c r="CW7" s="20">
        <v>8540</v>
      </c>
      <c r="CX7" s="20">
        <v>4549</v>
      </c>
      <c r="CY7" s="20">
        <v>393727</v>
      </c>
      <c r="CZ7" s="22">
        <v>2.5773999999999999</v>
      </c>
      <c r="DA7" s="22">
        <v>2.9630999999999998</v>
      </c>
      <c r="DB7" s="22">
        <v>3.1633</v>
      </c>
      <c r="DC7" s="22">
        <v>3.7374000000000001</v>
      </c>
      <c r="DD7" s="22">
        <v>4.0975999999999999</v>
      </c>
      <c r="DE7" s="22">
        <v>4.3061999999999996</v>
      </c>
      <c r="DF7" s="22">
        <v>4.2153999999999998</v>
      </c>
      <c r="DG7" s="22">
        <v>4.1116999999999999</v>
      </c>
      <c r="DH7" s="22">
        <v>4.0659000000000001</v>
      </c>
      <c r="DI7" s="22">
        <v>4.2458</v>
      </c>
      <c r="DJ7" s="22">
        <v>4.5602999999999998</v>
      </c>
      <c r="DK7" s="22">
        <v>4.3807</v>
      </c>
      <c r="DL7" s="22">
        <v>4.5213000000000001</v>
      </c>
      <c r="DM7" s="22">
        <v>1.3536999999999999</v>
      </c>
      <c r="DN7" s="22">
        <v>1.6254</v>
      </c>
      <c r="DO7" s="22">
        <v>1.7871999999999999</v>
      </c>
      <c r="DP7" s="22">
        <v>2.2614999999999998</v>
      </c>
      <c r="DQ7" s="22">
        <v>2.5434999999999999</v>
      </c>
      <c r="DR7" s="22">
        <v>2.2250999999999999</v>
      </c>
      <c r="DS7" s="22">
        <v>2.3730000000000002</v>
      </c>
      <c r="DT7" s="22">
        <v>2.3340999999999998</v>
      </c>
      <c r="DU7" s="22">
        <v>2.3037999999999998</v>
      </c>
      <c r="DV7" s="22">
        <v>2.2469000000000001</v>
      </c>
      <c r="DW7" s="22">
        <v>2.5796999999999999</v>
      </c>
      <c r="DX7" s="22">
        <v>2.6011000000000002</v>
      </c>
      <c r="DY7" s="22">
        <v>2.7782</v>
      </c>
      <c r="DZ7" s="22">
        <v>8.5530000000000008</v>
      </c>
      <c r="EA7" s="22">
        <v>8.9074000000000009</v>
      </c>
      <c r="EB7" s="22">
        <v>9.6532999999999998</v>
      </c>
      <c r="EC7" s="22">
        <v>10.147</v>
      </c>
      <c r="ED7" s="22">
        <v>9.2571999999999992</v>
      </c>
      <c r="EE7" s="22">
        <v>10.5174</v>
      </c>
      <c r="EF7" s="22">
        <v>10.5</v>
      </c>
      <c r="EG7" s="22">
        <v>11.1165</v>
      </c>
      <c r="EH7" s="22">
        <v>11.319699999999999</v>
      </c>
      <c r="EI7" s="22">
        <v>11.3399</v>
      </c>
      <c r="EJ7" s="22">
        <v>11.646800000000001</v>
      </c>
      <c r="EK7" s="22">
        <v>11.4139</v>
      </c>
      <c r="EL7" s="22">
        <v>11.963900000000001</v>
      </c>
      <c r="EM7" s="22">
        <v>6.1693112106905401</v>
      </c>
      <c r="EN7" s="22">
        <v>5.9725892480063401</v>
      </c>
      <c r="EO7" s="23">
        <v>5.7525679698960897</v>
      </c>
      <c r="EP7" s="22">
        <v>5.5450053451622603</v>
      </c>
      <c r="EQ7" s="22">
        <v>5.5003431315728104</v>
      </c>
      <c r="ER7" s="22">
        <v>5.4539689330516996</v>
      </c>
      <c r="ES7" s="22">
        <v>5.3561155619541498</v>
      </c>
      <c r="ET7" s="22">
        <v>5.2784571806417002</v>
      </c>
      <c r="EU7" s="22">
        <v>5.2616704196856396</v>
      </c>
      <c r="EV7" s="22">
        <v>5.2311990170846796</v>
      </c>
      <c r="EW7" s="22">
        <v>5.2027007596842001</v>
      </c>
      <c r="EX7" s="22">
        <v>5.1386674293700896</v>
      </c>
      <c r="EY7" s="22">
        <v>5.0756260160014497</v>
      </c>
      <c r="EZ7" s="22">
        <v>3.2937467238328302</v>
      </c>
      <c r="FA7" s="23">
        <f t="shared" ref="FA7:FA8" si="0">(EN7-EO7)/EO7*100</f>
        <v>3.8247488645357928</v>
      </c>
      <c r="FB7" s="22">
        <v>3.7432357917368302</v>
      </c>
      <c r="FC7" s="22">
        <v>0.811989589032724</v>
      </c>
      <c r="FD7" s="22">
        <v>0.85028351078568798</v>
      </c>
      <c r="FE7" s="22">
        <v>1.8269465989984</v>
      </c>
      <c r="FF7" s="22">
        <v>1.47123257146544</v>
      </c>
      <c r="FG7" s="22">
        <v>0.319038624944112</v>
      </c>
      <c r="FH7" s="22">
        <v>0.58249365970299805</v>
      </c>
      <c r="FI7" s="22">
        <v>0.54775891823932699</v>
      </c>
      <c r="FJ7" s="22">
        <v>1.2461076960950801</v>
      </c>
      <c r="FK7" s="22">
        <v>1.2420421278063201</v>
      </c>
      <c r="FL7" s="20">
        <v>144251</v>
      </c>
      <c r="FM7" s="20">
        <v>46781</v>
      </c>
      <c r="FN7" s="22">
        <v>7.24</v>
      </c>
      <c r="FO7" s="22">
        <v>6.07</v>
      </c>
      <c r="FP7" s="22">
        <v>5.47</v>
      </c>
      <c r="FQ7" s="22">
        <v>6.65</v>
      </c>
      <c r="FR7" s="22">
        <v>8.48</v>
      </c>
      <c r="FS7" s="22">
        <v>7.92</v>
      </c>
      <c r="FT7" s="22">
        <v>7.28</v>
      </c>
      <c r="FU7" s="22">
        <v>7.06</v>
      </c>
      <c r="FV7" s="22">
        <v>6.98</v>
      </c>
      <c r="FW7" s="22">
        <v>6.82</v>
      </c>
      <c r="FX7" s="22">
        <v>5.54</v>
      </c>
      <c r="FY7" s="22">
        <v>5.93</v>
      </c>
      <c r="FZ7" s="20">
        <v>4137</v>
      </c>
      <c r="GA7" s="20">
        <v>5794</v>
      </c>
      <c r="GB7" s="20">
        <v>26335</v>
      </c>
      <c r="GC7" s="20">
        <v>43249</v>
      </c>
      <c r="GD7" s="20">
        <v>43658</v>
      </c>
      <c r="GE7" s="20">
        <v>15962</v>
      </c>
      <c r="GF7" s="20">
        <v>3269</v>
      </c>
      <c r="GG7" s="20">
        <v>195</v>
      </c>
      <c r="GH7" s="20">
        <v>2327</v>
      </c>
      <c r="GI7" s="20">
        <v>17631</v>
      </c>
      <c r="GJ7" s="20">
        <v>38164</v>
      </c>
      <c r="GK7" s="20">
        <v>54195</v>
      </c>
      <c r="GL7" s="20">
        <v>23433</v>
      </c>
      <c r="GM7" s="20">
        <v>5447</v>
      </c>
      <c r="GN7" s="20">
        <v>1235</v>
      </c>
      <c r="GO7" s="20">
        <v>167</v>
      </c>
      <c r="GP7" s="20">
        <v>3797</v>
      </c>
      <c r="GQ7" s="20">
        <v>24545</v>
      </c>
      <c r="GR7" s="20">
        <v>132914</v>
      </c>
      <c r="GS7" s="20">
        <v>71227</v>
      </c>
      <c r="GT7" s="20">
        <v>27272</v>
      </c>
      <c r="GU7" s="20">
        <v>6383</v>
      </c>
      <c r="GV7" s="20">
        <v>1525</v>
      </c>
      <c r="GW7" s="20">
        <v>62</v>
      </c>
      <c r="GX7" s="20">
        <v>410324</v>
      </c>
      <c r="GY7" s="24">
        <v>95.7685072376498</v>
      </c>
    </row>
    <row r="8" spans="1:207" x14ac:dyDescent="0.25">
      <c r="A8" s="2" t="s">
        <v>203</v>
      </c>
      <c r="B8" s="2" t="s">
        <v>204</v>
      </c>
      <c r="C8" s="2">
        <v>4732398</v>
      </c>
      <c r="D8" s="2">
        <v>101940</v>
      </c>
      <c r="E8" s="2">
        <v>141366</v>
      </c>
      <c r="F8" s="2">
        <v>59480</v>
      </c>
      <c r="G8" s="2">
        <v>173955</v>
      </c>
      <c r="H8" s="2">
        <v>1069</v>
      </c>
      <c r="I8" s="2">
        <v>5210208</v>
      </c>
      <c r="J8" s="2">
        <v>17.309583895255201</v>
      </c>
      <c r="K8" s="2">
        <v>104545</v>
      </c>
      <c r="L8" s="2">
        <v>17956</v>
      </c>
      <c r="M8" s="2">
        <v>5332709</v>
      </c>
      <c r="N8" s="2">
        <v>1584391</v>
      </c>
      <c r="O8" s="2">
        <v>790035</v>
      </c>
      <c r="P8" s="2">
        <v>4420173</v>
      </c>
      <c r="Q8" s="2">
        <v>391696</v>
      </c>
      <c r="R8" s="2">
        <v>1068581</v>
      </c>
      <c r="S8" s="2">
        <v>1923070</v>
      </c>
      <c r="T8" s="2">
        <v>1437210</v>
      </c>
      <c r="U8" s="2">
        <v>389651</v>
      </c>
      <c r="V8" s="2">
        <v>373245</v>
      </c>
      <c r="W8" s="2">
        <v>2137330</v>
      </c>
      <c r="X8" s="2">
        <v>2169597</v>
      </c>
      <c r="Y8" s="2">
        <v>377427</v>
      </c>
      <c r="Z8" s="2">
        <v>152609</v>
      </c>
      <c r="AA8" s="2">
        <v>5183320</v>
      </c>
      <c r="AB8" s="14">
        <v>5141673</v>
      </c>
      <c r="AC8" s="2">
        <v>5092505</v>
      </c>
      <c r="AD8" s="2">
        <v>5038864</v>
      </c>
      <c r="AE8" s="2">
        <v>4984246</v>
      </c>
      <c r="AF8" s="2">
        <v>4925460</v>
      </c>
      <c r="AG8" s="2">
        <v>4843152</v>
      </c>
      <c r="AH8" s="2">
        <v>4759720</v>
      </c>
      <c r="AI8" s="2">
        <v>4690122</v>
      </c>
      <c r="AJ8" s="2">
        <v>4616405</v>
      </c>
      <c r="AK8" s="2">
        <v>4547594</v>
      </c>
      <c r="AL8" s="2">
        <v>4504154</v>
      </c>
      <c r="AM8" s="1">
        <v>0.51874088422092401</v>
      </c>
      <c r="AN8" s="15">
        <v>0.80998927780899299</v>
      </c>
      <c r="AO8" s="1">
        <v>0.96549733382686898</v>
      </c>
      <c r="AP8" s="1">
        <v>1.06454550073191</v>
      </c>
      <c r="AQ8" s="1">
        <v>1.09581268661298</v>
      </c>
      <c r="AR8" s="1">
        <v>1.1935128901665999</v>
      </c>
      <c r="AS8" s="1">
        <v>1.6994717489766999</v>
      </c>
      <c r="AT8" s="1">
        <v>1.75287621960956</v>
      </c>
      <c r="AU8" s="1">
        <v>1.4839272837678901</v>
      </c>
      <c r="AV8" s="1">
        <v>1.5968486300487099</v>
      </c>
      <c r="AW8" s="1">
        <v>1.5131298000657101</v>
      </c>
      <c r="AX8" s="1">
        <v>0.96444304524223601</v>
      </c>
      <c r="AY8" s="2">
        <v>67980</v>
      </c>
      <c r="AZ8" s="2">
        <v>67190</v>
      </c>
      <c r="BA8" s="14">
        <v>65574</v>
      </c>
      <c r="BB8" s="2">
        <v>71982</v>
      </c>
      <c r="BC8" s="2">
        <v>63378</v>
      </c>
      <c r="BD8" s="2">
        <v>72470</v>
      </c>
      <c r="BE8" s="2">
        <v>76260</v>
      </c>
      <c r="BF8" s="2">
        <v>73415</v>
      </c>
      <c r="BG8" s="2">
        <v>80783</v>
      </c>
      <c r="BH8" s="2">
        <v>86987</v>
      </c>
      <c r="BI8" s="2">
        <v>84012</v>
      </c>
      <c r="BJ8" s="2">
        <v>76393</v>
      </c>
      <c r="BK8" s="2">
        <v>85519</v>
      </c>
      <c r="BL8" s="2">
        <v>32731</v>
      </c>
      <c r="BM8" s="2">
        <v>3711</v>
      </c>
      <c r="BN8" s="2">
        <v>1961</v>
      </c>
      <c r="BO8" s="2">
        <v>29577</v>
      </c>
      <c r="BP8" s="2">
        <v>1920</v>
      </c>
      <c r="BQ8" s="2">
        <v>13310</v>
      </c>
      <c r="BR8" s="2">
        <v>8673</v>
      </c>
      <c r="BS8" s="2">
        <v>17409</v>
      </c>
      <c r="BT8" s="2">
        <v>5891</v>
      </c>
      <c r="BU8" s="2">
        <v>338</v>
      </c>
      <c r="BV8" s="2">
        <v>581</v>
      </c>
      <c r="BW8" s="1">
        <v>41.798622818897101</v>
      </c>
      <c r="BX8" s="2">
        <v>299587</v>
      </c>
      <c r="BY8" s="2">
        <v>370423</v>
      </c>
      <c r="BZ8" s="2">
        <v>625048</v>
      </c>
      <c r="CA8" s="2">
        <v>1004712</v>
      </c>
      <c r="CB8" s="2">
        <v>1795052</v>
      </c>
      <c r="CC8" s="2">
        <v>1115386</v>
      </c>
      <c r="CD8" s="2">
        <v>65068</v>
      </c>
      <c r="CE8" s="2">
        <v>76559</v>
      </c>
      <c r="CF8" s="2">
        <v>68809</v>
      </c>
      <c r="CG8" s="2">
        <v>68496</v>
      </c>
      <c r="CH8" s="2">
        <v>67568</v>
      </c>
      <c r="CI8" s="2">
        <v>412</v>
      </c>
      <c r="CJ8" s="2">
        <v>46705</v>
      </c>
      <c r="CK8" s="2">
        <v>300207</v>
      </c>
      <c r="CL8" s="2">
        <v>311593</v>
      </c>
      <c r="CM8" s="2">
        <v>32524</v>
      </c>
      <c r="CN8" s="2">
        <v>107576</v>
      </c>
      <c r="CO8" s="2">
        <v>129864</v>
      </c>
      <c r="CP8" s="2">
        <v>66755</v>
      </c>
      <c r="CQ8" s="2">
        <v>10193</v>
      </c>
      <c r="CR8" s="2">
        <v>22500</v>
      </c>
      <c r="CS8" s="2">
        <v>89177</v>
      </c>
      <c r="CT8" s="2">
        <v>171503</v>
      </c>
      <c r="CU8" s="2">
        <v>59362</v>
      </c>
      <c r="CV8" s="2">
        <v>26870</v>
      </c>
      <c r="CW8" s="2">
        <v>164895</v>
      </c>
      <c r="CX8" s="2">
        <v>119434</v>
      </c>
      <c r="CY8" s="2">
        <v>4834338</v>
      </c>
      <c r="CZ8" s="1">
        <v>2.1058322448999398</v>
      </c>
      <c r="DA8" s="1">
        <v>2.2638702495056799</v>
      </c>
      <c r="DB8" s="1">
        <v>2.44403546218635</v>
      </c>
      <c r="DC8" s="1">
        <v>2.7299209019157402</v>
      </c>
      <c r="DD8" s="1">
        <v>2.9275482417539198</v>
      </c>
      <c r="DE8" s="1">
        <v>2.7567929225194501</v>
      </c>
      <c r="DF8" s="1">
        <v>2.8432735318237299</v>
      </c>
      <c r="DG8" s="1">
        <v>2.9566951192989701</v>
      </c>
      <c r="DH8" s="1">
        <v>3.0209082169842101</v>
      </c>
      <c r="DI8" s="1">
        <v>3.2414528583245001</v>
      </c>
      <c r="DJ8" s="1">
        <v>3.10974734064395</v>
      </c>
      <c r="DK8" s="1">
        <v>3.0220804781906501</v>
      </c>
      <c r="DL8" s="1">
        <v>3.1725983988531898</v>
      </c>
      <c r="DM8" s="1">
        <v>1.03895414760128</v>
      </c>
      <c r="DN8" s="1">
        <v>1.1594666234633</v>
      </c>
      <c r="DO8" s="1">
        <v>1.2783664667933501</v>
      </c>
      <c r="DP8" s="1">
        <v>1.45069188842382</v>
      </c>
      <c r="DQ8" s="1">
        <v>1.58031498577061</v>
      </c>
      <c r="DR8" s="1">
        <v>1.31647778486172</v>
      </c>
      <c r="DS8" s="1">
        <v>1.3755212870884801</v>
      </c>
      <c r="DT8" s="1">
        <v>1.4826707643678401</v>
      </c>
      <c r="DU8" s="1">
        <v>1.5455692466742099</v>
      </c>
      <c r="DV8" s="1">
        <v>1.59693411968667</v>
      </c>
      <c r="DW8" s="1">
        <v>1.64251347605609</v>
      </c>
      <c r="DX8" s="1">
        <v>1.5558893045394</v>
      </c>
      <c r="DY8" s="1">
        <v>1.6805367695670801</v>
      </c>
      <c r="DZ8" s="1">
        <v>7.1092840249066098</v>
      </c>
      <c r="EA8" s="1">
        <v>7.4816973884315097</v>
      </c>
      <c r="EB8" s="1">
        <v>8.07992131147404</v>
      </c>
      <c r="EC8" s="1">
        <v>8.5757847787205996</v>
      </c>
      <c r="ED8" s="1">
        <v>7.5534676194880399</v>
      </c>
      <c r="EE8" s="1">
        <v>9.0340997438901205</v>
      </c>
      <c r="EF8" s="1">
        <v>9.3385275896085798</v>
      </c>
      <c r="EG8" s="1">
        <v>9.4731230476304003</v>
      </c>
      <c r="EH8" s="1">
        <v>9.8169040497651192</v>
      </c>
      <c r="EI8" s="1">
        <v>9.7399747715048406</v>
      </c>
      <c r="EJ8" s="1">
        <v>9.5773667225371302</v>
      </c>
      <c r="EK8" s="1">
        <v>9.6889737245427892</v>
      </c>
      <c r="EL8" s="1">
        <v>9.9397884370570804</v>
      </c>
      <c r="EM8" s="1">
        <v>6.7598813813805902</v>
      </c>
      <c r="EN8" s="1">
        <v>6.5265901390938197</v>
      </c>
      <c r="EO8" s="15">
        <v>6.2866289889827103</v>
      </c>
      <c r="EP8" s="1">
        <v>6.0457120964504698</v>
      </c>
      <c r="EQ8" s="1">
        <v>5.9880274104650901</v>
      </c>
      <c r="ER8" s="1">
        <v>5.9074235833143796</v>
      </c>
      <c r="ES8" s="1">
        <v>5.8227859674315097</v>
      </c>
      <c r="ET8" s="1">
        <v>5.7447976667359804</v>
      </c>
      <c r="EU8" s="1">
        <v>5.72118732188006</v>
      </c>
      <c r="EV8" s="1">
        <v>5.6935911740520897</v>
      </c>
      <c r="EW8" s="1">
        <v>5.6499877691876499</v>
      </c>
      <c r="EX8" s="1">
        <v>5.5840631411790103</v>
      </c>
      <c r="EY8" s="1">
        <v>5.5180342868289403</v>
      </c>
      <c r="EZ8" s="1">
        <v>3.5744736120224898</v>
      </c>
      <c r="FA8" s="15">
        <f t="shared" si="0"/>
        <v>3.8170082970005113</v>
      </c>
      <c r="FB8" s="1">
        <v>3.9849216881115299</v>
      </c>
      <c r="FC8" s="1">
        <v>0.96333369958474502</v>
      </c>
      <c r="FD8" s="1">
        <v>1.3644497641641899</v>
      </c>
      <c r="FE8" s="1">
        <v>1.4535587664782399</v>
      </c>
      <c r="FF8" s="1">
        <v>1.35754651808022</v>
      </c>
      <c r="FG8" s="1">
        <v>0.412682604634029</v>
      </c>
      <c r="FH8" s="1">
        <v>0.48468790582876198</v>
      </c>
      <c r="FI8" s="1">
        <v>0.77174334964464897</v>
      </c>
      <c r="FJ8" s="1">
        <v>1.18058528963412</v>
      </c>
      <c r="FK8" s="1">
        <v>1.1966010161929399</v>
      </c>
      <c r="FL8" s="2">
        <v>1204057</v>
      </c>
      <c r="FM8" s="2">
        <v>1151821</v>
      </c>
      <c r="FN8" s="1">
        <v>7.9485787103743402</v>
      </c>
      <c r="FO8" s="1">
        <v>6.3929749464496899</v>
      </c>
      <c r="FP8" s="1">
        <v>5.7988722642743502</v>
      </c>
      <c r="FQ8" s="1">
        <v>7.0976212242074599</v>
      </c>
      <c r="FR8" s="1">
        <v>9.9046364562922893</v>
      </c>
      <c r="FS8" s="1">
        <v>10.032304056444801</v>
      </c>
      <c r="FT8" s="1">
        <v>7.9038832289269996</v>
      </c>
      <c r="FU8" s="1">
        <v>7.6908226927028203</v>
      </c>
      <c r="FV8" s="1">
        <v>7.31718771254552</v>
      </c>
      <c r="FW8" s="1">
        <v>7.4076815841279497</v>
      </c>
      <c r="FX8" s="1">
        <v>5.9957815962844601</v>
      </c>
      <c r="FY8" s="1">
        <v>6.5018322768903802</v>
      </c>
      <c r="FZ8" s="2">
        <v>131327</v>
      </c>
      <c r="GA8" s="2">
        <v>182376</v>
      </c>
      <c r="GB8" s="2">
        <v>414012</v>
      </c>
      <c r="GC8" s="2">
        <v>604012</v>
      </c>
      <c r="GD8" s="2">
        <v>487390</v>
      </c>
      <c r="GE8" s="2">
        <v>134422</v>
      </c>
      <c r="GF8" s="2">
        <v>29748</v>
      </c>
      <c r="GG8" s="2">
        <v>15188</v>
      </c>
      <c r="GH8" s="2">
        <v>121936</v>
      </c>
      <c r="GI8" s="2">
        <v>255846</v>
      </c>
      <c r="GJ8" s="2">
        <v>619528</v>
      </c>
      <c r="GK8" s="2">
        <v>678626</v>
      </c>
      <c r="GL8" s="2">
        <v>249222</v>
      </c>
      <c r="GM8" s="2">
        <v>54685</v>
      </c>
      <c r="GN8" s="2">
        <v>10717</v>
      </c>
      <c r="GO8" s="2">
        <v>7915</v>
      </c>
      <c r="GP8" s="2">
        <v>76967</v>
      </c>
      <c r="GQ8" s="2">
        <v>249636</v>
      </c>
      <c r="GR8" s="2">
        <v>1265667</v>
      </c>
      <c r="GS8" s="2">
        <v>786721</v>
      </c>
      <c r="GT8" s="2">
        <v>279912</v>
      </c>
      <c r="GU8" s="2">
        <v>64213</v>
      </c>
      <c r="GV8" s="2">
        <v>15139</v>
      </c>
      <c r="GW8" s="2">
        <v>7619</v>
      </c>
      <c r="GX8" s="2">
        <v>4744349</v>
      </c>
      <c r="GY8" s="16">
        <v>91.058725486583299</v>
      </c>
    </row>
    <row r="9" spans="1:207" x14ac:dyDescent="0.25">
      <c r="BP9" s="2">
        <v>178</v>
      </c>
      <c r="BQ9" s="2">
        <v>303</v>
      </c>
      <c r="BR9" s="2">
        <v>1053</v>
      </c>
      <c r="BS9" s="2">
        <v>2127</v>
      </c>
      <c r="BT9" s="2">
        <v>874</v>
      </c>
    </row>
    <row r="10" spans="1:207" x14ac:dyDescent="0.25">
      <c r="AY10" s="17">
        <f>(AY7-AZ7)/AZ7</f>
        <v>1.3031550068587106E-2</v>
      </c>
    </row>
    <row r="11" spans="1:207" x14ac:dyDescent="0.25">
      <c r="BQ11" s="2">
        <f>BP7+BQ7+BR7+BS7+BT7</f>
        <v>4501</v>
      </c>
    </row>
    <row r="13" spans="1:207" x14ac:dyDescent="0.25">
      <c r="BR13" s="17">
        <f>(BQ11-4297)/4297</f>
        <v>4.7474982545962302E-2</v>
      </c>
    </row>
    <row r="14" spans="1:207" x14ac:dyDescent="0.25">
      <c r="BP14" s="2">
        <f>BP7+BR7+BS7+BT7</f>
        <v>3973</v>
      </c>
    </row>
    <row r="15" spans="1:207" ht="42.75" customHeight="1" x14ac:dyDescent="0.25">
      <c r="BP15" s="2">
        <f>BP14+BQ7</f>
        <v>4501</v>
      </c>
      <c r="BQ15" s="2">
        <f>BP14+BU7+BV7</f>
        <v>4033</v>
      </c>
      <c r="GL15" s="19" t="s">
        <v>368</v>
      </c>
      <c r="GM15" s="19" t="s">
        <v>369</v>
      </c>
      <c r="GN15" s="19"/>
      <c r="GO15" s="19" t="s">
        <v>370</v>
      </c>
      <c r="GP15" s="19" t="s">
        <v>371</v>
      </c>
      <c r="GQ15" s="19" t="s">
        <v>372</v>
      </c>
      <c r="GR15" s="19" t="s">
        <v>373</v>
      </c>
      <c r="GS15" s="19" t="s">
        <v>374</v>
      </c>
      <c r="GU15" s="19" t="s">
        <v>375</v>
      </c>
      <c r="GV15" s="19" t="s">
        <v>376</v>
      </c>
    </row>
    <row r="16" spans="1:207" x14ac:dyDescent="0.25">
      <c r="GH16" s="2" t="s">
        <v>367</v>
      </c>
      <c r="GJ16" s="2" t="e">
        <f>#REF!+#REF!+#REF!+#REF!</f>
        <v>#REF!</v>
      </c>
      <c r="GL16" s="2" t="e">
        <f>#REF!+#REF!</f>
        <v>#REF!</v>
      </c>
      <c r="GM16" s="2" t="e">
        <f>#REF!+#REF!</f>
        <v>#REF!</v>
      </c>
      <c r="GO16" s="2" t="e">
        <f>GL16+GM16</f>
        <v>#REF!</v>
      </c>
      <c r="GP16" s="2" t="e">
        <f>#REF!+#REF!</f>
        <v>#REF!</v>
      </c>
      <c r="GQ16" s="18" t="e">
        <f>GL16/#REF!</f>
        <v>#REF!</v>
      </c>
      <c r="GR16" s="18" t="e">
        <f>GM16/#REF!</f>
        <v>#REF!</v>
      </c>
      <c r="GS16" s="18" t="e">
        <f>GO16/#REF!</f>
        <v>#REF!</v>
      </c>
      <c r="GU16" s="18" t="e">
        <f>GL16/SUM(#REF!)</f>
        <v>#REF!</v>
      </c>
      <c r="GV16" s="18" t="e">
        <f>GM16/SUM(#REF!)</f>
        <v>#REF!</v>
      </c>
    </row>
    <row r="17" spans="190:204" x14ac:dyDescent="0.25">
      <c r="GH17" s="2" t="s">
        <v>202</v>
      </c>
      <c r="GI17" s="2">
        <f>GH7+GI7+GP7+GQ7</f>
        <v>48300</v>
      </c>
      <c r="GJ17" s="17" t="e">
        <f>GJ16/#REF!</f>
        <v>#REF!</v>
      </c>
      <c r="GL17" s="2">
        <f>GH7+GI7</f>
        <v>19958</v>
      </c>
      <c r="GM17" s="2">
        <f>GP7+GQ7</f>
        <v>28342</v>
      </c>
      <c r="GO17" s="2">
        <f>GL17+GM17</f>
        <v>48300</v>
      </c>
      <c r="GP17" s="2">
        <f>GT7+GU7</f>
        <v>33655</v>
      </c>
      <c r="GQ17" s="18">
        <f>GL17/GX7</f>
        <v>4.8639611623984946E-2</v>
      </c>
      <c r="GR17" s="18">
        <f>GM17/GX7</f>
        <v>6.9072245347578984E-2</v>
      </c>
      <c r="GS17" s="18" t="e">
        <f>GO17/#REF!</f>
        <v>#REF!</v>
      </c>
      <c r="GU17" s="18">
        <f>GL17/SUM(GH7:GO7)</f>
        <v>0.13995890574267703</v>
      </c>
      <c r="GV17" s="18">
        <f>GM17/SUM(GP7:GW7)</f>
        <v>0.10586235876365674</v>
      </c>
    </row>
    <row r="18" spans="190:204" x14ac:dyDescent="0.25">
      <c r="GI18" s="17">
        <f>GI17/GX7</f>
        <v>0.11771185697156393</v>
      </c>
    </row>
    <row r="20" spans="190:204" x14ac:dyDescent="0.25">
      <c r="GP20" s="2">
        <f>GP7+GQ7+GR7+GS7+GT7+GU7+GV7+GW7</f>
        <v>267725</v>
      </c>
      <c r="GQ20" s="18">
        <f>GP20/AA7</f>
        <v>0.61706698135603766</v>
      </c>
    </row>
    <row r="22" spans="190:204" x14ac:dyDescent="0.25">
      <c r="GO22" s="2" t="e">
        <f>#REF!+#REF!</f>
        <v>#REF!</v>
      </c>
      <c r="GP22" s="18" t="e">
        <f>GO22/GQ22</f>
        <v>#REF!</v>
      </c>
      <c r="GQ22" s="2" t="e">
        <f>#REF!+#REF!+#REF!+#REF!+#REF!+#REF!+#REF!+#REF!</f>
        <v>#REF!</v>
      </c>
      <c r="GR22" s="2" t="e">
        <f>GQ22-#REF!</f>
        <v>#REF!</v>
      </c>
      <c r="GS22" s="18" t="e">
        <f>GO22/GR22</f>
        <v>#REF!</v>
      </c>
    </row>
    <row r="23" spans="190:204" x14ac:dyDescent="0.25">
      <c r="GO23" s="2">
        <f>GP7+GQ7</f>
        <v>28342</v>
      </c>
      <c r="GP23" s="18">
        <f>GO23/GQ23</f>
        <v>0.10586235876365674</v>
      </c>
      <c r="GQ23" s="2">
        <f>GP7+GQ7+GR7+GS7+GT7+GU7+GV7+GW7</f>
        <v>267725</v>
      </c>
      <c r="GR23" s="2">
        <f>GQ23-GW7</f>
        <v>267663</v>
      </c>
      <c r="GS23" s="18">
        <f>GO23/GR23</f>
        <v>0.10588688014406175</v>
      </c>
    </row>
  </sheetData>
  <mergeCells count="193">
    <mergeCell ref="FZ1:GG1"/>
    <mergeCell ref="GH1:GO1"/>
    <mergeCell ref="GP1:GW1"/>
    <mergeCell ref="GX1:GX4"/>
    <mergeCell ref="GY1:GY4"/>
    <mergeCell ref="C2:H2"/>
    <mergeCell ref="I2:I4"/>
    <mergeCell ref="J2:J4"/>
    <mergeCell ref="K2:K4"/>
    <mergeCell ref="L2:L4"/>
    <mergeCell ref="C1:Z1"/>
    <mergeCell ref="AA1:CC1"/>
    <mergeCell ref="CD1:CY1"/>
    <mergeCell ref="CZ1:EI1"/>
    <mergeCell ref="EM1:FY1"/>
    <mergeCell ref="M2:M4"/>
    <mergeCell ref="N2:N4"/>
    <mergeCell ref="O2:P2"/>
    <mergeCell ref="Q2:U2"/>
    <mergeCell ref="AF2:AF4"/>
    <mergeCell ref="AG2:AG4"/>
    <mergeCell ref="AH2:AH4"/>
    <mergeCell ref="AI2:AI4"/>
    <mergeCell ref="AJ2:AJ4"/>
    <mergeCell ref="AK2:AK4"/>
    <mergeCell ref="V2:Z2"/>
    <mergeCell ref="AA2:AA4"/>
    <mergeCell ref="AB2:AB4"/>
    <mergeCell ref="AC2:AC4"/>
    <mergeCell ref="AD2:AD4"/>
    <mergeCell ref="AE2:AE4"/>
    <mergeCell ref="AR2:AR4"/>
    <mergeCell ref="AS2:AS4"/>
    <mergeCell ref="X3:X4"/>
    <mergeCell ref="Y3:Y4"/>
    <mergeCell ref="Z3:Z4"/>
    <mergeCell ref="V3:V4"/>
    <mergeCell ref="W3:W4"/>
    <mergeCell ref="AT2:AT4"/>
    <mergeCell ref="AU2:AU4"/>
    <mergeCell ref="AV2:AV4"/>
    <mergeCell ref="AW2:AW4"/>
    <mergeCell ref="AL2:AL4"/>
    <mergeCell ref="AM2:AM4"/>
    <mergeCell ref="AN2:AN4"/>
    <mergeCell ref="AO2:AO4"/>
    <mergeCell ref="AP2:AP4"/>
    <mergeCell ref="AQ2:AQ4"/>
    <mergeCell ref="BD2:BD4"/>
    <mergeCell ref="BE2:BE4"/>
    <mergeCell ref="BF2:BF4"/>
    <mergeCell ref="BG2:BG4"/>
    <mergeCell ref="BH2:BH4"/>
    <mergeCell ref="BI2:BI4"/>
    <mergeCell ref="AX2:AX4"/>
    <mergeCell ref="AY2:AY4"/>
    <mergeCell ref="AZ2:AZ4"/>
    <mergeCell ref="BA2:BA4"/>
    <mergeCell ref="BB2:BB4"/>
    <mergeCell ref="BC2:BC4"/>
    <mergeCell ref="BJ2:BJ4"/>
    <mergeCell ref="BK2:BK4"/>
    <mergeCell ref="BL2:BO2"/>
    <mergeCell ref="BP2:BT2"/>
    <mergeCell ref="BU2:BV2"/>
    <mergeCell ref="BW2:BW4"/>
    <mergeCell ref="BM3:BM4"/>
    <mergeCell ref="BN3:BN4"/>
    <mergeCell ref="BO3:BO4"/>
    <mergeCell ref="BP3:BP4"/>
    <mergeCell ref="BQ3:BQ4"/>
    <mergeCell ref="BR3:BR4"/>
    <mergeCell ref="BS3:BS4"/>
    <mergeCell ref="BT3:BT4"/>
    <mergeCell ref="BU3:BU4"/>
    <mergeCell ref="BV3:BV4"/>
    <mergeCell ref="BX2:CC2"/>
    <mergeCell ref="CD2:CI2"/>
    <mergeCell ref="CJ2:CK2"/>
    <mergeCell ref="CL2:CL4"/>
    <mergeCell ref="CM2:CQ2"/>
    <mergeCell ref="CR2:CR4"/>
    <mergeCell ref="BX3:BX4"/>
    <mergeCell ref="BY3:BY4"/>
    <mergeCell ref="BZ3:BZ4"/>
    <mergeCell ref="CA3:CA4"/>
    <mergeCell ref="CD3:CD4"/>
    <mergeCell ref="CE3:CE4"/>
    <mergeCell ref="CF3:CF4"/>
    <mergeCell ref="CG3:CG4"/>
    <mergeCell ref="CS2:CV2"/>
    <mergeCell ref="CW2:CW4"/>
    <mergeCell ref="CX2:CX4"/>
    <mergeCell ref="CY2:CY4"/>
    <mergeCell ref="CZ2:DY2"/>
    <mergeCell ref="DZ2:EL2"/>
    <mergeCell ref="CV3:CV4"/>
    <mergeCell ref="CZ3:DL3"/>
    <mergeCell ref="DV3:DY3"/>
    <mergeCell ref="DZ3:EL3"/>
    <mergeCell ref="ES2:ES4"/>
    <mergeCell ref="ET2:ET4"/>
    <mergeCell ref="EU2:EU4"/>
    <mergeCell ref="EV2:EV4"/>
    <mergeCell ref="EW2:EW4"/>
    <mergeCell ref="EX2:EX4"/>
    <mergeCell ref="EM2:EM4"/>
    <mergeCell ref="EN2:EN4"/>
    <mergeCell ref="EO2:EO4"/>
    <mergeCell ref="EP2:EP4"/>
    <mergeCell ref="EQ2:EQ4"/>
    <mergeCell ref="ER2:ER4"/>
    <mergeCell ref="FE2:FE4"/>
    <mergeCell ref="FF2:FF4"/>
    <mergeCell ref="FG2:FG4"/>
    <mergeCell ref="FH2:FH4"/>
    <mergeCell ref="FI2:FI4"/>
    <mergeCell ref="FJ2:FJ4"/>
    <mergeCell ref="EY2:EY4"/>
    <mergeCell ref="EZ2:EZ4"/>
    <mergeCell ref="FA2:FA4"/>
    <mergeCell ref="FB2:FB4"/>
    <mergeCell ref="FC2:FC4"/>
    <mergeCell ref="FD2:FD4"/>
    <mergeCell ref="GC2:GC4"/>
    <mergeCell ref="GD2:GD4"/>
    <mergeCell ref="GE2:GE4"/>
    <mergeCell ref="GF2:GF4"/>
    <mergeCell ref="FK2:FK4"/>
    <mergeCell ref="FL2:FM2"/>
    <mergeCell ref="FN2:FN4"/>
    <mergeCell ref="FO2:FS2"/>
    <mergeCell ref="FT2:FY2"/>
    <mergeCell ref="FZ2:FZ4"/>
    <mergeCell ref="FL3:FL4"/>
    <mergeCell ref="FM3:FM4"/>
    <mergeCell ref="FO3:FO4"/>
    <mergeCell ref="FP3:FP4"/>
    <mergeCell ref="FW3:FW4"/>
    <mergeCell ref="FX3:FX4"/>
    <mergeCell ref="FY3:FY4"/>
    <mergeCell ref="FS3:FS4"/>
    <mergeCell ref="FT3:FT4"/>
    <mergeCell ref="FU3:FU4"/>
    <mergeCell ref="FV3:FV4"/>
    <mergeCell ref="GS2:GS4"/>
    <mergeCell ref="GT2:GT4"/>
    <mergeCell ref="GU2:GU4"/>
    <mergeCell ref="GV2:GV4"/>
    <mergeCell ref="GW2:GW4"/>
    <mergeCell ref="C3:D3"/>
    <mergeCell ref="E3:E4"/>
    <mergeCell ref="F3:F4"/>
    <mergeCell ref="G3:G4"/>
    <mergeCell ref="H3:H4"/>
    <mergeCell ref="GM2:GM4"/>
    <mergeCell ref="GN2:GN4"/>
    <mergeCell ref="GO2:GO4"/>
    <mergeCell ref="GP2:GP4"/>
    <mergeCell ref="GQ2:GQ4"/>
    <mergeCell ref="GR2:GR4"/>
    <mergeCell ref="GG2:GG4"/>
    <mergeCell ref="GH2:GH4"/>
    <mergeCell ref="GI2:GI4"/>
    <mergeCell ref="GJ2:GJ4"/>
    <mergeCell ref="GK2:GK4"/>
    <mergeCell ref="GL2:GL4"/>
    <mergeCell ref="GA2:GA4"/>
    <mergeCell ref="GB2:GB4"/>
    <mergeCell ref="O3:O4"/>
    <mergeCell ref="P3:P4"/>
    <mergeCell ref="Q3:Q4"/>
    <mergeCell ref="R3:R4"/>
    <mergeCell ref="S3:S4"/>
    <mergeCell ref="T3:T4"/>
    <mergeCell ref="A1:B4"/>
    <mergeCell ref="FQ3:FQ4"/>
    <mergeCell ref="FR3:FR4"/>
    <mergeCell ref="CO3:CO4"/>
    <mergeCell ref="CP3:CP4"/>
    <mergeCell ref="CQ3:CQ4"/>
    <mergeCell ref="CS3:CS4"/>
    <mergeCell ref="CT3:CT4"/>
    <mergeCell ref="CU3:CU4"/>
    <mergeCell ref="CH3:CH4"/>
    <mergeCell ref="CI3:CI4"/>
    <mergeCell ref="CJ3:CJ4"/>
    <mergeCell ref="CK3:CK4"/>
    <mergeCell ref="CM3:CM4"/>
    <mergeCell ref="CN3:CN4"/>
    <mergeCell ref="CB3:CB4"/>
    <mergeCell ref="CC3:CC4"/>
    <mergeCell ref="U3:U4"/>
  </mergeCells>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5E1C0-9632-41B8-84E7-9A3443CDB730}">
  <dimension ref="A1:C19"/>
  <sheetViews>
    <sheetView workbookViewId="0">
      <selection activeCell="C20" sqref="C20"/>
    </sheetView>
  </sheetViews>
  <sheetFormatPr baseColWidth="10" defaultRowHeight="14.25" x14ac:dyDescent="0.2"/>
  <cols>
    <col min="1" max="1" width="50.5703125" style="83" customWidth="1"/>
    <col min="2" max="3" width="25.7109375" style="83" customWidth="1"/>
    <col min="4" max="16384" width="11.42578125" style="83"/>
  </cols>
  <sheetData>
    <row r="1" spans="1:3" ht="19.5" thickBot="1" x14ac:dyDescent="0.35">
      <c r="A1" s="93" t="s">
        <v>388</v>
      </c>
      <c r="B1" s="94" t="s">
        <v>389</v>
      </c>
      <c r="C1" s="95" t="s">
        <v>390</v>
      </c>
    </row>
    <row r="2" spans="1:3" ht="18.75" x14ac:dyDescent="0.3">
      <c r="A2" s="96" t="s">
        <v>391</v>
      </c>
      <c r="B2" s="97"/>
      <c r="C2" s="97"/>
    </row>
    <row r="3" spans="1:3" ht="18.75" x14ac:dyDescent="0.3">
      <c r="A3" s="98" t="s">
        <v>392</v>
      </c>
      <c r="B3" s="98" t="s">
        <v>322</v>
      </c>
      <c r="C3" s="98" t="s">
        <v>322</v>
      </c>
    </row>
    <row r="4" spans="1:3" ht="18.75" x14ac:dyDescent="0.3">
      <c r="A4" s="98" t="s">
        <v>393</v>
      </c>
      <c r="B4" s="98" t="s">
        <v>322</v>
      </c>
      <c r="C4" s="98" t="s">
        <v>322</v>
      </c>
    </row>
    <row r="5" spans="1:3" ht="18.75" x14ac:dyDescent="0.3">
      <c r="A5" s="98" t="s">
        <v>394</v>
      </c>
      <c r="B5" s="98" t="s">
        <v>395</v>
      </c>
      <c r="C5" s="98" t="s">
        <v>395</v>
      </c>
    </row>
    <row r="6" spans="1:3" ht="18.75" x14ac:dyDescent="0.3">
      <c r="A6" s="98" t="s">
        <v>396</v>
      </c>
      <c r="B6" s="98" t="s">
        <v>395</v>
      </c>
      <c r="C6" s="98" t="s">
        <v>395</v>
      </c>
    </row>
    <row r="7" spans="1:3" ht="18.75" x14ac:dyDescent="0.3">
      <c r="A7" s="98" t="s">
        <v>397</v>
      </c>
      <c r="B7" s="98" t="s">
        <v>325</v>
      </c>
      <c r="C7" s="98" t="s">
        <v>325</v>
      </c>
    </row>
    <row r="8" spans="1:3" ht="18.75" x14ac:dyDescent="0.3">
      <c r="A8" s="98" t="s">
        <v>398</v>
      </c>
      <c r="B8" s="98" t="s">
        <v>325</v>
      </c>
      <c r="C8" s="98" t="s">
        <v>325</v>
      </c>
    </row>
    <row r="9" spans="1:3" ht="18.75" x14ac:dyDescent="0.3">
      <c r="A9" s="98" t="s">
        <v>399</v>
      </c>
      <c r="B9" s="98"/>
      <c r="C9" s="98" t="s">
        <v>326</v>
      </c>
    </row>
    <row r="10" spans="1:3" ht="18.75" x14ac:dyDescent="0.3">
      <c r="A10" s="98" t="s">
        <v>400</v>
      </c>
      <c r="B10" s="98" t="s">
        <v>325</v>
      </c>
      <c r="C10" s="98" t="s">
        <v>326</v>
      </c>
    </row>
    <row r="11" spans="1:3" ht="19.5" thickBot="1" x14ac:dyDescent="0.35">
      <c r="A11" s="99" t="s">
        <v>401</v>
      </c>
      <c r="B11" s="99" t="s">
        <v>395</v>
      </c>
      <c r="C11" s="99" t="s">
        <v>326</v>
      </c>
    </row>
    <row r="12" spans="1:3" ht="18.75" x14ac:dyDescent="0.3">
      <c r="A12" s="96" t="s">
        <v>402</v>
      </c>
      <c r="B12" s="97"/>
      <c r="C12" s="97"/>
    </row>
    <row r="13" spans="1:3" ht="18.75" x14ac:dyDescent="0.3">
      <c r="A13" s="98" t="s">
        <v>403</v>
      </c>
      <c r="B13" s="98" t="s">
        <v>404</v>
      </c>
      <c r="C13" s="98" t="s">
        <v>404</v>
      </c>
    </row>
    <row r="14" spans="1:3" ht="18.75" x14ac:dyDescent="0.3">
      <c r="A14" s="98" t="s">
        <v>405</v>
      </c>
      <c r="B14" s="98" t="s">
        <v>404</v>
      </c>
      <c r="C14" s="98" t="s">
        <v>404</v>
      </c>
    </row>
    <row r="15" spans="1:3" ht="18.75" x14ac:dyDescent="0.3">
      <c r="A15" s="98" t="s">
        <v>406</v>
      </c>
      <c r="B15" s="98" t="s">
        <v>404</v>
      </c>
      <c r="C15" s="98" t="s">
        <v>404</v>
      </c>
    </row>
    <row r="16" spans="1:3" ht="18.75" x14ac:dyDescent="0.3">
      <c r="A16" s="98" t="s">
        <v>407</v>
      </c>
      <c r="B16" s="98" t="s">
        <v>404</v>
      </c>
      <c r="C16" s="98" t="s">
        <v>404</v>
      </c>
    </row>
    <row r="17" spans="1:3" ht="18.75" x14ac:dyDescent="0.3">
      <c r="A17" s="98" t="s">
        <v>408</v>
      </c>
      <c r="B17" s="98" t="s">
        <v>404</v>
      </c>
      <c r="C17" s="98" t="s">
        <v>326</v>
      </c>
    </row>
    <row r="18" spans="1:3" ht="18.75" x14ac:dyDescent="0.3">
      <c r="A18" s="98" t="s">
        <v>409</v>
      </c>
      <c r="B18" s="98" t="s">
        <v>404</v>
      </c>
      <c r="C18" s="98" t="s">
        <v>326</v>
      </c>
    </row>
    <row r="19" spans="1:3" ht="19.5" thickBot="1" x14ac:dyDescent="0.35">
      <c r="A19" s="99" t="s">
        <v>410</v>
      </c>
      <c r="B19" s="99" t="s">
        <v>404</v>
      </c>
      <c r="C19" s="99" t="s">
        <v>326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INFORMATIONS</vt:lpstr>
      <vt:lpstr>REGION</vt:lpstr>
      <vt:lpstr>CORRESPONDANCE FINANCEMENTS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WOLBER Odile</dc:creator>
  <dc:description/>
  <cp:lastModifiedBy>SCHMITT Jean Francois</cp:lastModifiedBy>
  <cp:revision>2</cp:revision>
  <dcterms:created xsi:type="dcterms:W3CDTF">2025-11-21T08:43:49Z</dcterms:created>
  <dcterms:modified xsi:type="dcterms:W3CDTF">2026-02-16T12:31:52Z</dcterms:modified>
  <dc:language>fr-FR</dc:language>
</cp:coreProperties>
</file>